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 activeTab="2"/>
  </bookViews>
  <sheets>
    <sheet name="0 этаж" sheetId="1" r:id="rId1"/>
    <sheet name="1 этаж" sheetId="2" r:id="rId2"/>
    <sheet name="2 этаж" sheetId="3" r:id="rId3"/>
    <sheet name="3 этаж" sheetId="4" r:id="rId4"/>
    <sheet name="4 этаж" sheetId="5" r:id="rId5"/>
    <sheet name="5 этаж" sheetId="6" r:id="rId6"/>
    <sheet name="6 этаж" sheetId="7" r:id="rId7"/>
    <sheet name="7 этаж" sheetId="8" r:id="rId8"/>
    <sheet name="8 этаж" sheetId="9" r:id="rId9"/>
    <sheet name="Общее количество" sheetId="10" r:id="rId10"/>
  </sheets>
  <definedNames>
    <definedName name="_xlnm.Print_Area" localSheetId="0">'0 этаж'!$A$1:$I$30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I29" i="1" l="1"/>
  <c r="I19" i="9" l="1"/>
  <c r="F26" i="1"/>
  <c r="F20" i="5" l="1"/>
  <c r="F16" i="9"/>
  <c r="F21" i="3"/>
  <c r="F21" i="2"/>
  <c r="I23" i="1"/>
  <c r="I15" i="7" l="1"/>
  <c r="I14" i="8" l="1"/>
  <c r="I13" i="8"/>
  <c r="I12" i="8"/>
  <c r="I11" i="8"/>
  <c r="I14" i="7"/>
  <c r="I13" i="7"/>
  <c r="I12" i="7"/>
  <c r="I11" i="7"/>
  <c r="I14" i="6"/>
  <c r="I13" i="6"/>
  <c r="I12" i="6"/>
  <c r="I11" i="6"/>
  <c r="I14" i="5"/>
  <c r="I13" i="5"/>
  <c r="I12" i="5"/>
  <c r="I11" i="5"/>
  <c r="I14" i="4"/>
  <c r="I13" i="4"/>
  <c r="I12" i="4"/>
  <c r="I11" i="4"/>
  <c r="I24" i="1"/>
  <c r="I15" i="8"/>
  <c r="F23" i="2"/>
  <c r="I12" i="2" l="1"/>
  <c r="I13" i="2"/>
  <c r="I14" i="2"/>
  <c r="I15" i="2"/>
  <c r="I16" i="2"/>
  <c r="I17" i="2"/>
  <c r="I18" i="2"/>
  <c r="I19" i="2"/>
  <c r="F28" i="1" l="1"/>
  <c r="I13" i="1" l="1"/>
  <c r="I14" i="1"/>
  <c r="I15" i="1"/>
  <c r="I16" i="1"/>
  <c r="I17" i="1"/>
  <c r="I18" i="1"/>
  <c r="I11" i="1" l="1"/>
  <c r="I19" i="1"/>
  <c r="I20" i="1"/>
  <c r="I21" i="1"/>
  <c r="I22" i="1"/>
  <c r="I26" i="1" l="1"/>
  <c r="I27" i="1" s="1"/>
  <c r="I19" i="3"/>
  <c r="I18" i="3"/>
  <c r="I17" i="3"/>
  <c r="I16" i="3"/>
  <c r="I15" i="3"/>
  <c r="I14" i="3"/>
  <c r="I13" i="3"/>
  <c r="I12" i="3"/>
  <c r="F23" i="3"/>
  <c r="F19" i="4"/>
  <c r="F21" i="4" s="1"/>
  <c r="I17" i="4"/>
  <c r="I16" i="4"/>
  <c r="I15" i="4"/>
  <c r="F22" i="5"/>
  <c r="I18" i="5"/>
  <c r="I17" i="5"/>
  <c r="I16" i="5"/>
  <c r="I15" i="5"/>
  <c r="I18" i="6"/>
  <c r="I17" i="6"/>
  <c r="I16" i="6"/>
  <c r="I15" i="6"/>
  <c r="F20" i="6"/>
  <c r="F22" i="6" s="1"/>
  <c r="F19" i="7"/>
  <c r="F21" i="7" s="1"/>
  <c r="F18" i="9"/>
  <c r="F20" i="8"/>
  <c r="F22" i="8" s="1"/>
  <c r="I20" i="5" l="1"/>
  <c r="I19" i="4"/>
  <c r="I17" i="7"/>
  <c r="I16" i="7"/>
  <c r="I18" i="8"/>
  <c r="I17" i="8"/>
  <c r="I16" i="8"/>
  <c r="I14" i="9"/>
  <c r="I13" i="9"/>
  <c r="I11" i="9"/>
  <c r="I12" i="9"/>
  <c r="I20" i="6"/>
  <c r="I21" i="6" s="1"/>
  <c r="I22" i="6" s="1"/>
  <c r="I24" i="6" s="1"/>
  <c r="I11" i="3"/>
  <c r="I11" i="2"/>
  <c r="I21" i="3" l="1"/>
  <c r="I22" i="3" s="1"/>
  <c r="I23" i="3" s="1"/>
  <c r="I25" i="3" s="1"/>
  <c r="I21" i="2"/>
  <c r="I19" i="7"/>
  <c r="I20" i="8"/>
  <c r="I21" i="8" s="1"/>
  <c r="I22" i="8" s="1"/>
  <c r="I24" i="8" s="1"/>
  <c r="I20" i="4"/>
  <c r="I21" i="4" s="1"/>
  <c r="I23" i="4" s="1"/>
  <c r="I21" i="5"/>
  <c r="I22" i="5" s="1"/>
  <c r="I24" i="5" s="1"/>
  <c r="I16" i="9"/>
  <c r="I17" i="9" s="1"/>
  <c r="I18" i="9" s="1"/>
  <c r="I20" i="9" s="1"/>
  <c r="I28" i="1"/>
  <c r="I30" i="1" s="1"/>
  <c r="I20" i="7" l="1"/>
  <c r="I21" i="7"/>
  <c r="I23" i="7" s="1"/>
  <c r="I22" i="2"/>
  <c r="I23" i="2" s="1"/>
  <c r="I25" i="2" s="1"/>
  <c r="I32" i="1"/>
</calcChain>
</file>

<file path=xl/sharedStrings.xml><?xml version="1.0" encoding="utf-8"?>
<sst xmlns="http://schemas.openxmlformats.org/spreadsheetml/2006/main" count="537" uniqueCount="153">
  <si>
    <t>Наименование работ</t>
  </si>
  <si>
    <t>Место уборки</t>
  </si>
  <si>
    <t>Номер этажа: 1</t>
  </si>
  <si>
    <t>Смена: дневная</t>
  </si>
  <si>
    <t>Вид уборки: основная и поддерживающая</t>
  </si>
  <si>
    <t>Площадь этажа: 375,7 кв.м.</t>
  </si>
  <si>
    <t>Номер этажа: 7</t>
  </si>
  <si>
    <t>Номер этажа: 6</t>
  </si>
  <si>
    <t>Номер этажа: 5</t>
  </si>
  <si>
    <t>Номер этажа: 4</t>
  </si>
  <si>
    <t>Номер этажа: 3</t>
  </si>
  <si>
    <t>Номер этажа: 2</t>
  </si>
  <si>
    <t>Кабинет клининга</t>
  </si>
  <si>
    <t>Буфет</t>
  </si>
  <si>
    <t>Основная лестница</t>
  </si>
  <si>
    <t>Лестница запасного выхода</t>
  </si>
  <si>
    <t>Обход кабинетов, уборка, мойка полов</t>
  </si>
  <si>
    <t>Протирка подоконников, диванов, мойка пола</t>
  </si>
  <si>
    <t>Вся территория 6 этажа</t>
  </si>
  <si>
    <t>Вся территория 7 этажа</t>
  </si>
  <si>
    <t>Комната Уборочного Инвентаря</t>
  </si>
  <si>
    <t>чистое время уборки</t>
  </si>
  <si>
    <t>переходы</t>
  </si>
  <si>
    <t>общее время уборки</t>
  </si>
  <si>
    <t>эффективное время одной уборщицы в смену</t>
  </si>
  <si>
    <t>Номер этажа: 8</t>
  </si>
  <si>
    <t>Номер этажа: -1</t>
  </si>
  <si>
    <t>ежедневно</t>
  </si>
  <si>
    <t>Площадь этажа: 862,7 кв.м.</t>
  </si>
  <si>
    <t>Ординаторская</t>
  </si>
  <si>
    <t>Мойка полов, уборка мусора</t>
  </si>
  <si>
    <t>Санузлы (женский/ мужской)</t>
  </si>
  <si>
    <t>каждый час</t>
  </si>
  <si>
    <t>2,37/ 3,08</t>
  </si>
  <si>
    <t>Коридор женской раздевалки</t>
  </si>
  <si>
    <t>Душевая</t>
  </si>
  <si>
    <t>Раздевалки (женская/ мужская)</t>
  </si>
  <si>
    <t>89,9/ 27,4</t>
  </si>
  <si>
    <t>1 раз в неделю (четверг)</t>
  </si>
  <si>
    <t>количество уборщиц</t>
  </si>
  <si>
    <t>Перерыв на питание и личные нужды</t>
  </si>
  <si>
    <t>Б/н</t>
  </si>
  <si>
    <t>Уборка</t>
  </si>
  <si>
    <t>Периодичность</t>
  </si>
  <si>
    <t>Мойка пола, уборка мусора</t>
  </si>
  <si>
    <t>Мойка полов, чистка шкафчиков, мойка подоконников</t>
  </si>
  <si>
    <t>Склады клиники</t>
  </si>
  <si>
    <t>Коридор</t>
  </si>
  <si>
    <t>Серверная</t>
  </si>
  <si>
    <t>Лестница</t>
  </si>
  <si>
    <t>Мойка пола, уборка мусора, протирка поверхностей</t>
  </si>
  <si>
    <t>Мойка пола, протирка окон, перил, прочих поверхностей</t>
  </si>
  <si>
    <t>7 этаж</t>
  </si>
  <si>
    <t>Комната Уборочного Инвентаря (КУИ-6 эт.)</t>
  </si>
  <si>
    <t>Протирка подоконников, чистка поверхностей, мойка пола</t>
  </si>
  <si>
    <t>Обход кабинетов, уборка мусора, мойка полов</t>
  </si>
  <si>
    <t>Площадь этажа: 1089,7 кв.м.</t>
  </si>
  <si>
    <t>Санузлы (женский/ мужской), с/у Офтальмологии</t>
  </si>
  <si>
    <t>Вся территория 1 этажа</t>
  </si>
  <si>
    <t>Холл + Коридор в администрацию</t>
  </si>
  <si>
    <t>Вся территория 2 этажа</t>
  </si>
  <si>
    <t>Площадь этажа: 1022,3 кв.м.</t>
  </si>
  <si>
    <t>Коридоры, ресепшен, холл</t>
  </si>
  <si>
    <t>Вся территория 4 этажа</t>
  </si>
  <si>
    <t>Площадь этажа: 678,3 кв.м.</t>
  </si>
  <si>
    <t>Площадь этажа: 728,9 кв.м.</t>
  </si>
  <si>
    <t>Вся территория 3 этажа</t>
  </si>
  <si>
    <t>Кабинеты 3 этажа</t>
  </si>
  <si>
    <t>Отдых</t>
  </si>
  <si>
    <t>Кабинеты 737 - 739</t>
  </si>
  <si>
    <t xml:space="preserve"> Кабинеты 705, 706</t>
  </si>
  <si>
    <t>Офис</t>
  </si>
  <si>
    <t>Лифты пассажирские</t>
  </si>
  <si>
    <t>36 - 40</t>
  </si>
  <si>
    <t>13 - 17</t>
  </si>
  <si>
    <t>3, 4, 6, 24б</t>
  </si>
  <si>
    <t>27, 27а,в, 28</t>
  </si>
  <si>
    <t>5, 26, 26а, 27г,е,ж,з, 28</t>
  </si>
  <si>
    <t>2, 33</t>
  </si>
  <si>
    <t>Кабинет охраны</t>
  </si>
  <si>
    <t>9, 12</t>
  </si>
  <si>
    <t>27 и 11</t>
  </si>
  <si>
    <t>Кабинеты 1 этажа</t>
  </si>
  <si>
    <t>213 - 217 Кабинеты Администрации</t>
  </si>
  <si>
    <t>с 1 по 6</t>
  </si>
  <si>
    <t>201 - 212 Кабинеты</t>
  </si>
  <si>
    <t>18 - 29</t>
  </si>
  <si>
    <t>с 1 по 11 и с 22 по 37</t>
  </si>
  <si>
    <t>16, 17</t>
  </si>
  <si>
    <t>20, 21</t>
  </si>
  <si>
    <t>25а</t>
  </si>
  <si>
    <t>Кабинет 425</t>
  </si>
  <si>
    <t>Вся территория 5 этажа</t>
  </si>
  <si>
    <t>Обход кабинетов, уборка санузлов, мойка полов</t>
  </si>
  <si>
    <t>Кабинеты 5 этажа</t>
  </si>
  <si>
    <t>Площадь этажа: 607,9 кв.м.</t>
  </si>
  <si>
    <t>16, 15, 15а, 15б</t>
  </si>
  <si>
    <t>23 - 41</t>
  </si>
  <si>
    <t>Кабинеты 6 этажа</t>
  </si>
  <si>
    <t>Виды работ рекомендуемые</t>
  </si>
  <si>
    <t>Площадь этажа: 686 кв.м.</t>
  </si>
  <si>
    <t>Площадь этажа: 227,2кв.м.</t>
  </si>
  <si>
    <t>№ помещения</t>
  </si>
  <si>
    <t xml:space="preserve">Приведение в стандарт внешнего вида работника: СИЗ (униформа), протирка и обработка инвентаря, мойка и протирка всех поверхностей, подготовка всех моющих средств и инвентаря </t>
  </si>
  <si>
    <t>1. Вынуть мусор из корзин 2. Вымыть унитаз с дезинфицирующим средством 3. Дезинфицировать фаянсовые и фарфоровые поверхности, выключатели, дверные ручки, наличники 4. Протереть дозаторы для жидкого мыла, диспенсеры для хранения салфеток 5. Протереть зеркало 6. Удалить со стен и дверей видимые загрязнения</t>
  </si>
  <si>
    <t>Мойка пола, чистка подоконников и других поверхностей</t>
  </si>
  <si>
    <t>Кабинет дежурной службы техников</t>
  </si>
  <si>
    <t>Мойка пола, уборка мусора, получение расходных материалов, собрание для сотрудников</t>
  </si>
  <si>
    <t>1. Протереть кнопки снаружи и внутри 2. Протереть зеркало и поручень 3. Удалить со стен и дверей видимые загрязнения 4. Помыть пол</t>
  </si>
  <si>
    <t>Холл регистратуры, Коридор в КТ, Коридор в Офтальмологию</t>
  </si>
  <si>
    <t>Входная группа и Гардероб + стойка охраны</t>
  </si>
  <si>
    <t>Мойка полов, чистка и протирка поверхностей пространства входной группы, гардероба и стойки охраны</t>
  </si>
  <si>
    <t>Мойка полов, чистка и протирка поверхностей пространства холла регистратуры, коридора КТ и коридора Офтальмологии</t>
  </si>
  <si>
    <t>Кабинет кассы, 3 раза в неделю</t>
  </si>
  <si>
    <t>Площадь, кв.м</t>
  </si>
  <si>
    <t>Количество рекомендуемое, раз</t>
  </si>
  <si>
    <t>Вид уборки: основная и поддерживающая 2 раза в неделю</t>
  </si>
  <si>
    <t>3 раза в неделю</t>
  </si>
  <si>
    <t>2 раза в неделю. Каждое Воскресенье и четверг</t>
  </si>
  <si>
    <t>Санузел женский</t>
  </si>
  <si>
    <t>Коридор медицинских  кабинетов 2 этажа</t>
  </si>
  <si>
    <t>Мойка пола, чистка и протирка поверхностей, включая мебель, двери</t>
  </si>
  <si>
    <t>Уборка мусора, мойка пола</t>
  </si>
  <si>
    <t>Мойка пола, протирка дверей, окон, перил, прочих поверхностей</t>
  </si>
  <si>
    <t>Утренняя Уборка</t>
  </si>
  <si>
    <t>Дневная Уборка</t>
  </si>
  <si>
    <t>Обход, уборка по необходимости, по заявкам врачей, осмотр кулеров,  протирка батарей и подоконников, генеральные уборки</t>
  </si>
  <si>
    <t>Кабинеты (палаты) 516, 520, 525</t>
  </si>
  <si>
    <t>Кабинеты 406 - 416</t>
  </si>
  <si>
    <t>22 - 38</t>
  </si>
  <si>
    <t>38 - 39а</t>
  </si>
  <si>
    <t>5, 6</t>
  </si>
  <si>
    <t>Прочие Кабинеты</t>
  </si>
  <si>
    <t>2, 3, 4, 7, 8</t>
  </si>
  <si>
    <t>Вид уборки: поддерживающая</t>
  </si>
  <si>
    <t>Мойка пола, стен, сантехники</t>
  </si>
  <si>
    <t>Протереть подоконники, помыть кулер и микроволновую печь, собрать мусор из корзин, поменять мешки, помыть пол</t>
  </si>
  <si>
    <t>с 23 по 35</t>
  </si>
  <si>
    <t>Рекомендуемое время за одну операцию , мин</t>
  </si>
  <si>
    <t>Рекомендуемое время за смену , мин</t>
  </si>
  <si>
    <t xml:space="preserve">Наименование, адрес объекта: </t>
  </si>
  <si>
    <t>Наименование, адрес объекта:</t>
  </si>
  <si>
    <t>эфективное время одной уборщицы в смену</t>
  </si>
  <si>
    <t>Количество</t>
  </si>
  <si>
    <t>Количество персонала 1 этажа</t>
  </si>
  <si>
    <t>Количество персонала -1 этажа</t>
  </si>
  <si>
    <t>Количество персонала 2 этажа</t>
  </si>
  <si>
    <t>Количество персонала 3 этажа</t>
  </si>
  <si>
    <t>Количество персонала 4 этажа</t>
  </si>
  <si>
    <t>Количество персонала 5 этажа</t>
  </si>
  <si>
    <t>Количество персонала 6 этажа</t>
  </si>
  <si>
    <t>Количество персонала 7 этажа</t>
  </si>
  <si>
    <t>Количество персонала (технический этаж)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</si>
</sst>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color theme="1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43" fontId="9" fillId="0" borderId="11" xfId="0" applyNumberFormat="1" applyFont="1" applyBorder="1" applyAlignment="1">
      <alignment horizontal="left" vertical="center"/>
    </xf>
    <xf numFmtId="43" fontId="9" fillId="0" borderId="6" xfId="0" applyNumberFormat="1" applyFont="1" applyBorder="1" applyAlignment="1">
      <alignment horizontal="left" vertical="center"/>
    </xf>
    <xf numFmtId="43" fontId="8" fillId="0" borderId="8" xfId="0" applyNumberFormat="1" applyFont="1" applyBorder="1" applyAlignment="1">
      <alignment horizontal="left" vertical="center"/>
    </xf>
    <xf numFmtId="43" fontId="8" fillId="0" borderId="9" xfId="0" applyNumberFormat="1" applyFont="1" applyBorder="1" applyAlignment="1">
      <alignment horizontal="left" vertical="center"/>
    </xf>
    <xf numFmtId="43" fontId="8" fillId="0" borderId="10" xfId="0" applyNumberFormat="1" applyFont="1" applyBorder="1" applyAlignment="1">
      <alignment horizontal="left" vertical="center"/>
    </xf>
    <xf numFmtId="43" fontId="8" fillId="0" borderId="5" xfId="0" applyNumberFormat="1" applyFont="1" applyBorder="1" applyAlignment="1">
      <alignment horizontal="left" vertical="center"/>
    </xf>
    <xf numFmtId="43" fontId="8" fillId="0" borderId="10" xfId="0" applyNumberFormat="1" applyFont="1" applyBorder="1" applyAlignment="1">
      <alignment horizontal="left" vertical="center" wrapText="1"/>
    </xf>
    <xf numFmtId="43" fontId="8" fillId="0" borderId="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left" vertical="top"/>
    </xf>
    <xf numFmtId="43" fontId="8" fillId="0" borderId="9" xfId="0" applyNumberFormat="1" applyFont="1" applyBorder="1" applyAlignment="1">
      <alignment horizontal="left" vertical="top"/>
    </xf>
    <xf numFmtId="43" fontId="8" fillId="0" borderId="10" xfId="0" applyNumberFormat="1" applyFont="1" applyBorder="1" applyAlignment="1">
      <alignment horizontal="left" vertical="top"/>
    </xf>
    <xf numFmtId="43" fontId="8" fillId="0" borderId="5" xfId="0" applyNumberFormat="1" applyFont="1" applyBorder="1" applyAlignment="1">
      <alignment horizontal="left" vertical="top"/>
    </xf>
    <xf numFmtId="43" fontId="8" fillId="0" borderId="10" xfId="0" applyNumberFormat="1" applyFont="1" applyBorder="1" applyAlignment="1">
      <alignment horizontal="left" vertical="top" wrapText="1"/>
    </xf>
    <xf numFmtId="43" fontId="8" fillId="0" borderId="5" xfId="0" applyNumberFormat="1" applyFont="1" applyBorder="1" applyAlignment="1">
      <alignment horizontal="left" vertical="top" wrapText="1"/>
    </xf>
    <xf numFmtId="43" fontId="9" fillId="0" borderId="11" xfId="0" applyNumberFormat="1" applyFont="1" applyBorder="1" applyAlignment="1">
      <alignment horizontal="left" vertical="top"/>
    </xf>
    <xf numFmtId="43" fontId="9" fillId="0" borderId="6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left"/>
    </xf>
    <xf numFmtId="43" fontId="8" fillId="0" borderId="5" xfId="0" applyNumberFormat="1" applyFont="1" applyBorder="1" applyAlignment="1">
      <alignment horizontal="left"/>
    </xf>
    <xf numFmtId="43" fontId="8" fillId="0" borderId="8" xfId="0" applyNumberFormat="1" applyFont="1" applyBorder="1" applyAlignment="1">
      <alignment horizontal="left"/>
    </xf>
    <xf numFmtId="43" fontId="8" fillId="0" borderId="9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3" fontId="3" fillId="0" borderId="11" xfId="0" applyNumberFormat="1" applyFont="1" applyBorder="1" applyAlignment="1">
      <alignment horizontal="left" vertical="center"/>
    </xf>
    <xf numFmtId="43" fontId="3" fillId="0" borderId="6" xfId="0" applyNumberFormat="1" applyFont="1" applyBorder="1" applyAlignment="1">
      <alignment horizontal="left" vertical="center"/>
    </xf>
    <xf numFmtId="43" fontId="0" fillId="0" borderId="8" xfId="0" applyNumberFormat="1" applyBorder="1" applyAlignment="1">
      <alignment horizontal="left"/>
    </xf>
    <xf numFmtId="43" fontId="0" fillId="0" borderId="9" xfId="0" applyNumberFormat="1" applyBorder="1" applyAlignment="1">
      <alignment horizontal="left"/>
    </xf>
    <xf numFmtId="43" fontId="0" fillId="0" borderId="10" xfId="0" applyNumberFormat="1" applyBorder="1" applyAlignment="1">
      <alignment horizontal="left"/>
    </xf>
    <xf numFmtId="43" fontId="0" fillId="0" borderId="5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22" zoomScale="77" zoomScaleNormal="77" zoomScaleSheetLayoutView="39" workbookViewId="0">
      <selection activeCell="M27" sqref="M27"/>
    </sheetView>
  </sheetViews>
  <sheetFormatPr defaultRowHeight="15" x14ac:dyDescent="0.25"/>
  <cols>
    <col min="1" max="1" width="12.7109375" style="2" customWidth="1"/>
    <col min="2" max="2" width="13.5703125" style="2" customWidth="1"/>
    <col min="3" max="3" width="7.5703125" style="2" customWidth="1"/>
    <col min="4" max="4" width="17" style="2" customWidth="1"/>
    <col min="5" max="5" width="31.42578125" style="2" customWidth="1"/>
    <col min="6" max="6" width="18" style="10" customWidth="1"/>
    <col min="7" max="9" width="18" style="2" customWidth="1"/>
    <col min="10" max="16384" width="9.140625" style="2"/>
  </cols>
  <sheetData>
    <row r="1" spans="1:20" ht="25.5" customHeight="1" x14ac:dyDescent="0.25">
      <c r="A1" s="58" t="s">
        <v>145</v>
      </c>
      <c r="B1" s="58"/>
      <c r="C1" s="58"/>
      <c r="D1" s="58"/>
      <c r="E1" s="58"/>
      <c r="F1" s="58"/>
      <c r="G1" s="58"/>
      <c r="H1" s="58"/>
      <c r="I1" s="58"/>
    </row>
    <row r="2" spans="1:20" ht="25.5" x14ac:dyDescent="0.25">
      <c r="A2" s="3"/>
      <c r="B2" s="3"/>
      <c r="C2" s="3"/>
      <c r="D2" s="3"/>
      <c r="E2" s="16"/>
      <c r="F2" s="6"/>
      <c r="G2" s="3"/>
    </row>
    <row r="3" spans="1:20" s="24" customFormat="1" ht="18" customHeight="1" x14ac:dyDescent="0.25">
      <c r="A3" s="57" t="s">
        <v>140</v>
      </c>
      <c r="B3" s="57"/>
      <c r="C3" s="57"/>
      <c r="D3" s="57"/>
      <c r="E3" s="57"/>
      <c r="F3" s="57"/>
      <c r="G3" s="57"/>
      <c r="H3" s="57"/>
      <c r="I3" s="57"/>
    </row>
    <row r="4" spans="1:20" s="24" customFormat="1" ht="20.25" x14ac:dyDescent="0.25">
      <c r="F4" s="23"/>
    </row>
    <row r="5" spans="1:20" s="24" customFormat="1" ht="15" customHeight="1" x14ac:dyDescent="0.25">
      <c r="A5" s="57" t="s">
        <v>26</v>
      </c>
      <c r="B5" s="57"/>
      <c r="C5" s="57"/>
      <c r="D5" s="57"/>
      <c r="E5" s="57"/>
      <c r="F5" s="57"/>
      <c r="G5" s="57"/>
      <c r="H5" s="57"/>
      <c r="I5" s="57"/>
    </row>
    <row r="6" spans="1:20" s="24" customFormat="1" ht="15" customHeight="1" x14ac:dyDescent="0.25">
      <c r="A6" s="57" t="s">
        <v>28</v>
      </c>
      <c r="B6" s="57"/>
      <c r="C6" s="57"/>
      <c r="D6" s="57"/>
      <c r="E6" s="57"/>
      <c r="F6" s="57"/>
      <c r="G6" s="57"/>
      <c r="H6" s="57"/>
      <c r="I6" s="57"/>
    </row>
    <row r="7" spans="1:20" s="24" customFormat="1" ht="15" customHeight="1" x14ac:dyDescent="0.25">
      <c r="A7" s="57" t="s">
        <v>134</v>
      </c>
      <c r="B7" s="57"/>
      <c r="C7" s="57"/>
      <c r="D7" s="57"/>
      <c r="E7" s="57"/>
      <c r="F7" s="57"/>
      <c r="G7" s="57"/>
      <c r="H7" s="57"/>
      <c r="I7" s="57"/>
    </row>
    <row r="8" spans="1:20" s="24" customFormat="1" ht="15" customHeight="1" x14ac:dyDescent="0.25">
      <c r="A8" s="57" t="s">
        <v>3</v>
      </c>
      <c r="B8" s="57"/>
      <c r="C8" s="57"/>
      <c r="D8" s="57"/>
      <c r="E8" s="57"/>
      <c r="F8" s="57"/>
      <c r="G8" s="57"/>
      <c r="H8" s="57"/>
      <c r="I8" s="57"/>
    </row>
    <row r="9" spans="1:20" ht="20.25" x14ac:dyDescent="0.25">
      <c r="A9" s="54"/>
      <c r="B9" s="54"/>
      <c r="C9" s="54"/>
      <c r="D9" s="54"/>
      <c r="E9" s="25"/>
      <c r="F9" s="31"/>
      <c r="G9" s="25"/>
      <c r="H9" s="24"/>
      <c r="I9" s="24"/>
    </row>
    <row r="10" spans="1:20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20" ht="124.5" customHeight="1" x14ac:dyDescent="0.25">
      <c r="A11" s="1" t="s">
        <v>80</v>
      </c>
      <c r="B11" s="1" t="s">
        <v>20</v>
      </c>
      <c r="C11" s="1">
        <v>3.08</v>
      </c>
      <c r="D11" s="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20" ht="84" customHeight="1" x14ac:dyDescent="0.25">
      <c r="A12" s="1" t="s">
        <v>41</v>
      </c>
      <c r="B12" s="1" t="s">
        <v>15</v>
      </c>
      <c r="C12" s="1">
        <v>14.3</v>
      </c>
      <c r="D12" s="1" t="s">
        <v>42</v>
      </c>
      <c r="E12" s="26" t="s">
        <v>51</v>
      </c>
      <c r="F12" s="1">
        <v>15</v>
      </c>
      <c r="G12" s="1" t="s">
        <v>27</v>
      </c>
      <c r="H12" s="1">
        <v>1</v>
      </c>
      <c r="I12" s="1">
        <v>20</v>
      </c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19" customHeight="1" x14ac:dyDescent="0.25">
      <c r="A13" s="15" t="s">
        <v>81</v>
      </c>
      <c r="B13" s="1" t="s">
        <v>31</v>
      </c>
      <c r="C13" s="1" t="s">
        <v>33</v>
      </c>
      <c r="D13" s="1" t="s">
        <v>42</v>
      </c>
      <c r="E13" s="1" t="s">
        <v>104</v>
      </c>
      <c r="F13" s="9">
        <v>15</v>
      </c>
      <c r="G13" s="1" t="s">
        <v>32</v>
      </c>
      <c r="H13" s="1">
        <v>12</v>
      </c>
      <c r="I13" s="1">
        <f>F13*H13</f>
        <v>180</v>
      </c>
      <c r="L13" s="28"/>
      <c r="M13" s="42"/>
      <c r="N13" s="33"/>
      <c r="O13" s="33"/>
      <c r="P13" s="33"/>
      <c r="Q13" s="33"/>
      <c r="R13" s="33"/>
      <c r="S13" s="33"/>
      <c r="T13" s="33"/>
    </row>
    <row r="14" spans="1:20" ht="62.25" customHeight="1" x14ac:dyDescent="0.2">
      <c r="A14" s="1" t="s">
        <v>76</v>
      </c>
      <c r="B14" s="1" t="s">
        <v>34</v>
      </c>
      <c r="C14" s="55">
        <v>52.6</v>
      </c>
      <c r="D14" s="1" t="s">
        <v>42</v>
      </c>
      <c r="E14" s="1" t="s">
        <v>105</v>
      </c>
      <c r="F14" s="9">
        <v>15</v>
      </c>
      <c r="G14" s="1" t="s">
        <v>27</v>
      </c>
      <c r="H14" s="1">
        <v>1</v>
      </c>
      <c r="I14" s="1">
        <f>F14*H14</f>
        <v>15</v>
      </c>
      <c r="L14" s="28"/>
      <c r="M14" s="33"/>
      <c r="N14" s="33"/>
      <c r="O14" s="33"/>
      <c r="P14" s="33"/>
      <c r="Q14" s="33"/>
      <c r="R14" s="33"/>
      <c r="S14" s="33"/>
      <c r="T14" s="33"/>
    </row>
    <row r="15" spans="1:20" ht="62.25" customHeight="1" x14ac:dyDescent="0.25">
      <c r="A15" s="1" t="s">
        <v>41</v>
      </c>
      <c r="B15" s="1" t="s">
        <v>35</v>
      </c>
      <c r="C15" s="56"/>
      <c r="D15" s="1" t="s">
        <v>42</v>
      </c>
      <c r="E15" s="1" t="s">
        <v>135</v>
      </c>
      <c r="F15" s="9">
        <v>10</v>
      </c>
      <c r="G15" s="1" t="s">
        <v>27</v>
      </c>
      <c r="H15" s="1">
        <v>1</v>
      </c>
      <c r="I15" s="1">
        <f>F15*H15</f>
        <v>10</v>
      </c>
      <c r="L15" s="28"/>
      <c r="M15" s="43"/>
      <c r="N15" s="44"/>
      <c r="O15" s="44"/>
      <c r="P15" s="44"/>
      <c r="Q15" s="44"/>
      <c r="R15" s="44"/>
      <c r="S15" s="44"/>
      <c r="T15" s="44"/>
    </row>
    <row r="16" spans="1:20" ht="62.25" customHeight="1" x14ac:dyDescent="0.2">
      <c r="A16" s="1" t="s">
        <v>77</v>
      </c>
      <c r="B16" s="1" t="s">
        <v>36</v>
      </c>
      <c r="C16" s="1" t="s">
        <v>37</v>
      </c>
      <c r="D16" s="1" t="s">
        <v>42</v>
      </c>
      <c r="E16" s="1" t="s">
        <v>45</v>
      </c>
      <c r="F16" s="9">
        <v>20</v>
      </c>
      <c r="G16" s="1" t="s">
        <v>27</v>
      </c>
      <c r="H16" s="1">
        <v>1</v>
      </c>
      <c r="I16" s="1">
        <f>F16*H16</f>
        <v>20</v>
      </c>
      <c r="L16" s="28"/>
      <c r="M16" s="33"/>
      <c r="N16" s="33"/>
      <c r="O16" s="33"/>
      <c r="P16" s="33"/>
      <c r="Q16" s="33"/>
      <c r="R16" s="33"/>
      <c r="S16" s="33"/>
      <c r="T16" s="33"/>
    </row>
    <row r="17" spans="1:20" ht="62.25" customHeight="1" x14ac:dyDescent="0.2">
      <c r="A17" s="1">
        <v>31</v>
      </c>
      <c r="B17" s="1" t="s">
        <v>79</v>
      </c>
      <c r="C17" s="1">
        <v>11.1</v>
      </c>
      <c r="D17" s="1" t="s">
        <v>42</v>
      </c>
      <c r="E17" s="1" t="s">
        <v>44</v>
      </c>
      <c r="F17" s="9">
        <v>15</v>
      </c>
      <c r="G17" s="1" t="s">
        <v>27</v>
      </c>
      <c r="H17" s="1">
        <v>1</v>
      </c>
      <c r="I17" s="1">
        <f>F17*H17</f>
        <v>15</v>
      </c>
      <c r="L17" s="28"/>
      <c r="M17" s="32"/>
      <c r="N17" s="32"/>
      <c r="O17" s="32"/>
      <c r="P17" s="32"/>
      <c r="Q17" s="32"/>
      <c r="R17" s="32"/>
      <c r="S17" s="32"/>
      <c r="T17" s="32"/>
    </row>
    <row r="18" spans="1:20" ht="62.25" customHeight="1" x14ac:dyDescent="0.2">
      <c r="A18" s="1" t="s">
        <v>78</v>
      </c>
      <c r="B18" s="1" t="s">
        <v>106</v>
      </c>
      <c r="C18" s="1">
        <v>19.5</v>
      </c>
      <c r="D18" s="1" t="s">
        <v>42</v>
      </c>
      <c r="E18" s="1" t="s">
        <v>44</v>
      </c>
      <c r="F18" s="9">
        <v>15</v>
      </c>
      <c r="G18" s="1" t="s">
        <v>27</v>
      </c>
      <c r="H18" s="1">
        <v>1</v>
      </c>
      <c r="I18" s="1">
        <f>F18*H18</f>
        <v>15</v>
      </c>
      <c r="L18" s="28"/>
      <c r="M18" s="33"/>
      <c r="N18" s="33"/>
      <c r="O18" s="33"/>
      <c r="P18" s="33"/>
      <c r="Q18" s="33"/>
      <c r="R18" s="33"/>
      <c r="S18" s="33"/>
      <c r="T18" s="33"/>
    </row>
    <row r="19" spans="1:20" ht="62.25" customHeight="1" x14ac:dyDescent="0.25">
      <c r="A19" s="1" t="s">
        <v>74</v>
      </c>
      <c r="B19" s="1" t="s">
        <v>12</v>
      </c>
      <c r="C19" s="1">
        <v>19.5</v>
      </c>
      <c r="D19" s="1" t="s">
        <v>42</v>
      </c>
      <c r="E19" s="1" t="s">
        <v>107</v>
      </c>
      <c r="F19" s="9">
        <v>15</v>
      </c>
      <c r="G19" s="1" t="s">
        <v>27</v>
      </c>
      <c r="H19" s="1">
        <v>1</v>
      </c>
      <c r="I19" s="1">
        <f>F19*H19</f>
        <v>15</v>
      </c>
      <c r="L19" s="28"/>
      <c r="M19" s="28"/>
      <c r="N19" s="28"/>
      <c r="O19" s="28"/>
      <c r="P19" s="28"/>
      <c r="Q19" s="28"/>
      <c r="R19" s="28"/>
      <c r="S19" s="28"/>
      <c r="T19" s="28"/>
    </row>
    <row r="20" spans="1:20" ht="62.25" customHeight="1" x14ac:dyDescent="0.25">
      <c r="A20" s="1" t="s">
        <v>75</v>
      </c>
      <c r="B20" s="1" t="s">
        <v>46</v>
      </c>
      <c r="C20" s="1">
        <v>52.2</v>
      </c>
      <c r="D20" s="1" t="s">
        <v>42</v>
      </c>
      <c r="E20" s="1" t="s">
        <v>30</v>
      </c>
      <c r="F20" s="9">
        <v>25</v>
      </c>
      <c r="G20" s="1" t="s">
        <v>38</v>
      </c>
      <c r="H20" s="1">
        <v>1</v>
      </c>
      <c r="I20" s="1">
        <f>F20*H20</f>
        <v>25</v>
      </c>
      <c r="L20" s="28"/>
      <c r="M20" s="28"/>
      <c r="N20" s="28"/>
      <c r="O20" s="28"/>
      <c r="P20" s="28"/>
      <c r="Q20" s="28"/>
      <c r="R20" s="28"/>
      <c r="S20" s="28"/>
      <c r="T20" s="28"/>
    </row>
    <row r="21" spans="1:20" ht="62.25" customHeight="1" x14ac:dyDescent="0.25">
      <c r="A21" s="1">
        <v>18</v>
      </c>
      <c r="B21" s="1" t="s">
        <v>29</v>
      </c>
      <c r="C21" s="1">
        <v>13.3</v>
      </c>
      <c r="D21" s="1" t="s">
        <v>42</v>
      </c>
      <c r="E21" s="1" t="s">
        <v>44</v>
      </c>
      <c r="F21" s="9">
        <v>15</v>
      </c>
      <c r="G21" s="1" t="s">
        <v>27</v>
      </c>
      <c r="H21" s="1">
        <v>1</v>
      </c>
      <c r="I21" s="1">
        <f>F21*H21</f>
        <v>15</v>
      </c>
      <c r="K21" s="35"/>
      <c r="L21" s="35"/>
      <c r="M21" s="35"/>
      <c r="N21" s="35"/>
      <c r="O21" s="35"/>
    </row>
    <row r="22" spans="1:20" ht="99" customHeight="1" x14ac:dyDescent="0.25">
      <c r="A22" s="1" t="s">
        <v>73</v>
      </c>
      <c r="B22" s="14" t="s">
        <v>72</v>
      </c>
      <c r="C22" s="1">
        <v>17.399999999999999</v>
      </c>
      <c r="D22" s="1" t="s">
        <v>42</v>
      </c>
      <c r="E22" s="1" t="s">
        <v>108</v>
      </c>
      <c r="F22" s="9">
        <v>15</v>
      </c>
      <c r="G22" s="1" t="s">
        <v>27</v>
      </c>
      <c r="H22" s="1">
        <v>12</v>
      </c>
      <c r="I22" s="1">
        <f>F22*H22</f>
        <v>180</v>
      </c>
      <c r="K22" s="35"/>
      <c r="L22" s="35"/>
      <c r="M22" s="35"/>
      <c r="N22" s="35"/>
      <c r="O22" s="35"/>
    </row>
    <row r="23" spans="1:20" ht="99" customHeight="1" x14ac:dyDescent="0.25">
      <c r="A23" s="1">
        <v>20</v>
      </c>
      <c r="B23" s="14" t="s">
        <v>13</v>
      </c>
      <c r="C23" s="1">
        <v>55</v>
      </c>
      <c r="D23" s="1" t="s">
        <v>42</v>
      </c>
      <c r="E23" s="1" t="s">
        <v>136</v>
      </c>
      <c r="F23" s="9">
        <v>15</v>
      </c>
      <c r="G23" s="1" t="s">
        <v>27</v>
      </c>
      <c r="H23" s="1">
        <v>1</v>
      </c>
      <c r="I23" s="1">
        <f>F23*H23</f>
        <v>15</v>
      </c>
      <c r="K23" s="35"/>
      <c r="L23" s="35"/>
      <c r="M23" s="35"/>
      <c r="N23" s="35"/>
      <c r="O23" s="35"/>
    </row>
    <row r="24" spans="1:20" ht="62.25" customHeight="1" x14ac:dyDescent="0.25">
      <c r="A24" s="36">
        <v>20</v>
      </c>
      <c r="B24" s="37" t="s">
        <v>13</v>
      </c>
      <c r="C24" s="38"/>
      <c r="D24" s="39" t="s">
        <v>68</v>
      </c>
      <c r="E24" s="36" t="s">
        <v>40</v>
      </c>
      <c r="F24" s="40">
        <v>30</v>
      </c>
      <c r="G24" s="36" t="s">
        <v>27</v>
      </c>
      <c r="H24" s="36">
        <v>10</v>
      </c>
      <c r="I24" s="36">
        <f>F24*H24</f>
        <v>300</v>
      </c>
      <c r="K24" s="35"/>
      <c r="L24" s="35"/>
      <c r="M24" s="35"/>
      <c r="N24" s="35"/>
      <c r="O24" s="35"/>
    </row>
    <row r="25" spans="1:20" ht="15.75" thickBot="1" x14ac:dyDescent="0.3">
      <c r="K25" s="35"/>
      <c r="L25" s="35"/>
      <c r="M25" s="35"/>
      <c r="N25" s="35"/>
      <c r="O25" s="35"/>
    </row>
    <row r="26" spans="1:20" ht="15.75" x14ac:dyDescent="0.25">
      <c r="A26" s="48" t="s">
        <v>21</v>
      </c>
      <c r="B26" s="49"/>
      <c r="C26" s="26"/>
      <c r="D26" s="1"/>
      <c r="E26" s="1"/>
      <c r="F26" s="41">
        <f t="shared" ref="F26" si="0">F24+F23+F22+F21+F20+F19+F18+F17+F16+F15+F14+F13+F12+F11</f>
        <v>230</v>
      </c>
      <c r="G26" s="1"/>
      <c r="H26" s="1"/>
      <c r="I26" s="41">
        <f>I24+I23+I22+I21+I20+I19+I18+I17+I16+I15+I14+I13+I12+I11</f>
        <v>845</v>
      </c>
    </row>
    <row r="27" spans="1:20" ht="15.75" x14ac:dyDescent="0.25">
      <c r="A27" s="50" t="s">
        <v>22</v>
      </c>
      <c r="B27" s="51"/>
      <c r="C27" s="1"/>
      <c r="D27" s="1"/>
      <c r="E27" s="1"/>
      <c r="F27" s="9">
        <v>20</v>
      </c>
      <c r="G27" s="1"/>
      <c r="H27" s="1"/>
      <c r="I27" s="1">
        <f>I26*0.1</f>
        <v>84.5</v>
      </c>
    </row>
    <row r="28" spans="1:20" ht="15" customHeight="1" x14ac:dyDescent="0.25">
      <c r="A28" s="50" t="s">
        <v>23</v>
      </c>
      <c r="B28" s="51"/>
      <c r="C28" s="26"/>
      <c r="D28" s="1"/>
      <c r="E28" s="1"/>
      <c r="F28" s="17">
        <f>SUM(F26:F27)</f>
        <v>250</v>
      </c>
      <c r="G28" s="1"/>
      <c r="H28" s="1"/>
      <c r="I28" s="1">
        <f>SUM(I26:I27)</f>
        <v>929.5</v>
      </c>
    </row>
    <row r="29" spans="1:20" ht="30.75" customHeight="1" x14ac:dyDescent="0.25">
      <c r="A29" s="52" t="s">
        <v>24</v>
      </c>
      <c r="B29" s="53"/>
      <c r="C29" s="1"/>
      <c r="D29" s="1"/>
      <c r="E29" s="1"/>
      <c r="F29" s="9"/>
      <c r="G29" s="1"/>
      <c r="H29" s="1"/>
      <c r="I29" s="1">
        <f>720</f>
        <v>720</v>
      </c>
      <c r="M29" s="2">
        <f>720/8</f>
        <v>90</v>
      </c>
    </row>
    <row r="30" spans="1:20" ht="16.5" thickBot="1" x14ac:dyDescent="0.3">
      <c r="A30" s="46" t="s">
        <v>39</v>
      </c>
      <c r="B30" s="47"/>
      <c r="C30" s="1"/>
      <c r="D30" s="1"/>
      <c r="E30" s="1"/>
      <c r="F30" s="9"/>
      <c r="G30" s="1"/>
      <c r="H30" s="1"/>
      <c r="I30" s="45">
        <f>I28/I29</f>
        <v>1.2909722222222222</v>
      </c>
    </row>
    <row r="32" spans="1:20" x14ac:dyDescent="0.25">
      <c r="I32" s="2">
        <f>I26+'1 этаж'!I21+'2 этаж'!I21+'3 этаж'!I19+'4 этаж'!I20+'5 этаж'!I20+'6 этаж'!I19+'7 этаж'!I20+'8 этаж'!I16</f>
        <v>3235</v>
      </c>
    </row>
  </sheetData>
  <mergeCells count="13">
    <mergeCell ref="A9:D9"/>
    <mergeCell ref="C14:C15"/>
    <mergeCell ref="A8:I8"/>
    <mergeCell ref="A1:I1"/>
    <mergeCell ref="A3:I3"/>
    <mergeCell ref="A5:I5"/>
    <mergeCell ref="A6:I6"/>
    <mergeCell ref="A7:I7"/>
    <mergeCell ref="A30:B30"/>
    <mergeCell ref="A26:B26"/>
    <mergeCell ref="A27:B27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3" sqref="G33"/>
    </sheetView>
  </sheetViews>
  <sheetFormatPr defaultRowHeight="15" x14ac:dyDescent="0.25"/>
  <sheetData>
    <row r="1" spans="1:1" x14ac:dyDescent="0.25">
      <c r="A1" t="s">
        <v>143</v>
      </c>
    </row>
    <row r="2" spans="1:1" x14ac:dyDescent="0.25">
      <c r="A2">
        <v>4.9400000000000004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6" zoomScale="77" zoomScaleNormal="77" workbookViewId="0">
      <selection activeCell="M11" sqref="M11"/>
    </sheetView>
  </sheetViews>
  <sheetFormatPr defaultRowHeight="15" x14ac:dyDescent="0.25"/>
  <cols>
    <col min="1" max="2" width="13.5703125" style="2" customWidth="1"/>
    <col min="3" max="3" width="7.42578125" style="2" customWidth="1"/>
    <col min="4" max="4" width="17.28515625" style="2" customWidth="1"/>
    <col min="5" max="5" width="31.42578125" style="2" customWidth="1"/>
    <col min="6" max="6" width="12" style="10" customWidth="1"/>
    <col min="7" max="7" width="18.28515625" style="2" customWidth="1"/>
    <col min="8" max="8" width="14.85546875" style="2" customWidth="1"/>
    <col min="9" max="9" width="12.5703125" style="2" customWidth="1"/>
    <col min="10" max="16384" width="9.140625" style="2"/>
  </cols>
  <sheetData>
    <row r="1" spans="1:9" ht="25.5" customHeight="1" x14ac:dyDescent="0.25">
      <c r="A1" s="58" t="s">
        <v>144</v>
      </c>
      <c r="B1" s="58"/>
      <c r="C1" s="58"/>
      <c r="D1" s="58"/>
      <c r="E1" s="58"/>
      <c r="F1" s="58"/>
      <c r="G1" s="58"/>
      <c r="H1" s="58"/>
      <c r="I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140</v>
      </c>
      <c r="B3" s="68"/>
      <c r="C3" s="68"/>
      <c r="D3" s="68"/>
      <c r="E3" s="68"/>
      <c r="F3" s="68"/>
      <c r="G3" s="68"/>
      <c r="H3" s="68"/>
      <c r="I3" s="68"/>
    </row>
    <row r="5" spans="1:9" ht="15" customHeight="1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</row>
    <row r="6" spans="1:9" ht="15" customHeight="1" x14ac:dyDescent="0.25">
      <c r="A6" s="68" t="s">
        <v>56</v>
      </c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123.75" customHeight="1" x14ac:dyDescent="0.25">
      <c r="A11" s="1">
        <v>24</v>
      </c>
      <c r="B11" s="1" t="s">
        <v>20</v>
      </c>
      <c r="C11" s="12">
        <v>3.3</v>
      </c>
      <c r="D11" s="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9" ht="111" customHeight="1" x14ac:dyDescent="0.25">
      <c r="A12" s="1" t="s">
        <v>41</v>
      </c>
      <c r="B12" s="1" t="s">
        <v>110</v>
      </c>
      <c r="C12" s="26">
        <v>59.27</v>
      </c>
      <c r="D12" s="1" t="s">
        <v>124</v>
      </c>
      <c r="E12" s="26" t="s">
        <v>111</v>
      </c>
      <c r="F12" s="1">
        <v>25</v>
      </c>
      <c r="G12" s="1" t="s">
        <v>27</v>
      </c>
      <c r="H12" s="1">
        <v>1</v>
      </c>
      <c r="I12" s="1">
        <f>F12*H12</f>
        <v>25</v>
      </c>
    </row>
    <row r="13" spans="1:9" ht="106.5" customHeight="1" x14ac:dyDescent="0.25">
      <c r="A13" s="1" t="s">
        <v>41</v>
      </c>
      <c r="B13" s="1" t="s">
        <v>109</v>
      </c>
      <c r="C13" s="26">
        <v>480.2</v>
      </c>
      <c r="D13" s="1" t="s">
        <v>42</v>
      </c>
      <c r="E13" s="26" t="s">
        <v>112</v>
      </c>
      <c r="F13" s="9">
        <v>25</v>
      </c>
      <c r="G13" s="1" t="s">
        <v>27</v>
      </c>
      <c r="H13" s="1">
        <v>1</v>
      </c>
      <c r="I13" s="1">
        <f>F13*H13</f>
        <v>25</v>
      </c>
    </row>
    <row r="14" spans="1:9" ht="192.75" customHeight="1" x14ac:dyDescent="0.25">
      <c r="A14" s="1" t="s">
        <v>41</v>
      </c>
      <c r="B14" s="1" t="s">
        <v>57</v>
      </c>
      <c r="C14" s="26">
        <v>18.5</v>
      </c>
      <c r="D14" s="1" t="s">
        <v>42</v>
      </c>
      <c r="E14" s="1" t="s">
        <v>104</v>
      </c>
      <c r="F14" s="9">
        <v>10</v>
      </c>
      <c r="G14" s="1" t="s">
        <v>27</v>
      </c>
      <c r="H14" s="1">
        <v>12</v>
      </c>
      <c r="I14" s="1">
        <f>F14*H14</f>
        <v>120</v>
      </c>
    </row>
    <row r="15" spans="1:9" ht="62.25" customHeight="1" x14ac:dyDescent="0.25">
      <c r="A15" s="1" t="s">
        <v>41</v>
      </c>
      <c r="B15" s="1" t="s">
        <v>14</v>
      </c>
      <c r="C15" s="55">
        <v>40.5</v>
      </c>
      <c r="D15" s="1" t="s">
        <v>42</v>
      </c>
      <c r="E15" s="26" t="s">
        <v>51</v>
      </c>
      <c r="F15" s="9">
        <v>15</v>
      </c>
      <c r="G15" s="1" t="s">
        <v>27</v>
      </c>
      <c r="H15" s="27">
        <v>2</v>
      </c>
      <c r="I15" s="1">
        <f>F15*H15</f>
        <v>30</v>
      </c>
    </row>
    <row r="16" spans="1:9" ht="62.25" customHeight="1" x14ac:dyDescent="0.25">
      <c r="A16" s="1" t="s">
        <v>41</v>
      </c>
      <c r="B16" s="1" t="s">
        <v>15</v>
      </c>
      <c r="C16" s="56"/>
      <c r="D16" s="1" t="s">
        <v>42</v>
      </c>
      <c r="E16" s="26" t="s">
        <v>51</v>
      </c>
      <c r="F16" s="9">
        <v>20</v>
      </c>
      <c r="G16" s="1" t="s">
        <v>27</v>
      </c>
      <c r="H16" s="1">
        <v>1</v>
      </c>
      <c r="I16" s="1">
        <f>F16*H16</f>
        <v>20</v>
      </c>
    </row>
    <row r="17" spans="1:9" ht="62.25" customHeight="1" x14ac:dyDescent="0.25">
      <c r="A17" s="1" t="s">
        <v>41</v>
      </c>
      <c r="B17" s="1" t="s">
        <v>58</v>
      </c>
      <c r="C17" s="1">
        <v>1089.7</v>
      </c>
      <c r="D17" s="1" t="s">
        <v>125</v>
      </c>
      <c r="E17" s="1" t="s">
        <v>126</v>
      </c>
      <c r="F17" s="9">
        <v>50</v>
      </c>
      <c r="G17" s="1" t="s">
        <v>27</v>
      </c>
      <c r="H17" s="1">
        <v>1</v>
      </c>
      <c r="I17" s="1">
        <f>F17*H17</f>
        <v>50</v>
      </c>
    </row>
    <row r="18" spans="1:9" ht="62.25" customHeight="1" x14ac:dyDescent="0.25">
      <c r="A18" s="1" t="s">
        <v>41</v>
      </c>
      <c r="B18" s="1" t="s">
        <v>82</v>
      </c>
      <c r="C18" s="1">
        <v>386.1</v>
      </c>
      <c r="D18" s="1" t="s">
        <v>125</v>
      </c>
      <c r="E18" s="1" t="s">
        <v>44</v>
      </c>
      <c r="F18" s="9">
        <v>35</v>
      </c>
      <c r="G18" s="1" t="s">
        <v>27</v>
      </c>
      <c r="H18" s="1">
        <v>1</v>
      </c>
      <c r="I18" s="1">
        <f>F18*H18</f>
        <v>35</v>
      </c>
    </row>
    <row r="19" spans="1:9" ht="62.25" customHeight="1" x14ac:dyDescent="0.25">
      <c r="A19" s="1">
        <v>36</v>
      </c>
      <c r="B19" s="1" t="s">
        <v>113</v>
      </c>
      <c r="C19" s="1">
        <v>6.1</v>
      </c>
      <c r="D19" s="1" t="s">
        <v>125</v>
      </c>
      <c r="E19" s="1" t="s">
        <v>44</v>
      </c>
      <c r="F19" s="9">
        <v>10</v>
      </c>
      <c r="G19" s="1" t="s">
        <v>117</v>
      </c>
      <c r="H19" s="1">
        <v>1</v>
      </c>
      <c r="I19" s="1">
        <f>F19*H19</f>
        <v>10</v>
      </c>
    </row>
    <row r="20" spans="1:9" ht="15.75" thickBot="1" x14ac:dyDescent="0.3"/>
    <row r="21" spans="1:9" ht="15.75" x14ac:dyDescent="0.25">
      <c r="A21" s="59" t="s">
        <v>21</v>
      </c>
      <c r="B21" s="60"/>
      <c r="C21" s="29"/>
      <c r="D21" s="1"/>
      <c r="E21" s="1"/>
      <c r="F21" s="9">
        <f>SUM(F11:F19)</f>
        <v>200</v>
      </c>
      <c r="G21" s="1"/>
      <c r="H21" s="1"/>
      <c r="I21" s="1">
        <f>SUM(I11:I19)</f>
        <v>335</v>
      </c>
    </row>
    <row r="22" spans="1:9" ht="15.75" x14ac:dyDescent="0.25">
      <c r="A22" s="61" t="s">
        <v>22</v>
      </c>
      <c r="B22" s="62"/>
      <c r="C22" s="1"/>
      <c r="D22" s="1"/>
      <c r="E22" s="1"/>
      <c r="F22" s="9">
        <v>20</v>
      </c>
      <c r="G22" s="1"/>
      <c r="H22" s="1"/>
      <c r="I22" s="1">
        <f>I21*0.1</f>
        <v>33.5</v>
      </c>
    </row>
    <row r="23" spans="1:9" ht="15" customHeight="1" x14ac:dyDescent="0.25">
      <c r="A23" s="61" t="s">
        <v>23</v>
      </c>
      <c r="B23" s="62"/>
      <c r="C23" s="26"/>
      <c r="D23" s="1"/>
      <c r="E23" s="1"/>
      <c r="F23" s="17">
        <f>SUM(F21:F22)</f>
        <v>220</v>
      </c>
      <c r="G23" s="1"/>
      <c r="H23" s="1"/>
      <c r="I23" s="1">
        <f>SUM(I21:I22)</f>
        <v>368.5</v>
      </c>
    </row>
    <row r="24" spans="1:9" ht="33" customHeight="1" x14ac:dyDescent="0.25">
      <c r="A24" s="63" t="s">
        <v>24</v>
      </c>
      <c r="B24" s="64"/>
      <c r="C24" s="1"/>
      <c r="D24" s="1"/>
      <c r="E24" s="1"/>
      <c r="F24" s="9"/>
      <c r="G24" s="1"/>
      <c r="H24" s="1"/>
      <c r="I24" s="1">
        <v>720</v>
      </c>
    </row>
    <row r="25" spans="1:9" ht="16.5" thickBot="1" x14ac:dyDescent="0.3">
      <c r="A25" s="65" t="s">
        <v>39</v>
      </c>
      <c r="B25" s="66"/>
      <c r="C25" s="1"/>
      <c r="D25" s="1"/>
      <c r="E25" s="1"/>
      <c r="F25" s="9"/>
      <c r="G25" s="1"/>
      <c r="H25" s="1"/>
      <c r="I25" s="45">
        <f>I23/I24</f>
        <v>0.51180555555555551</v>
      </c>
    </row>
  </sheetData>
  <mergeCells count="13">
    <mergeCell ref="C15:C16"/>
    <mergeCell ref="A9:D9"/>
    <mergeCell ref="A1:I1"/>
    <mergeCell ref="A3:I3"/>
    <mergeCell ref="A5:I5"/>
    <mergeCell ref="A6:I6"/>
    <mergeCell ref="A7:I7"/>
    <mergeCell ref="A8:I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77" zoomScaleNormal="77" workbookViewId="0">
      <selection activeCell="L10" sqref="L10"/>
    </sheetView>
  </sheetViews>
  <sheetFormatPr defaultRowHeight="15" x14ac:dyDescent="0.25"/>
  <cols>
    <col min="1" max="2" width="16.140625" style="2" customWidth="1"/>
    <col min="3" max="3" width="8.42578125" style="2" customWidth="1"/>
    <col min="4" max="4" width="17.85546875" style="2" customWidth="1"/>
    <col min="5" max="5" width="31.42578125" style="2" customWidth="1"/>
    <col min="6" max="6" width="18.28515625" style="10" customWidth="1"/>
    <col min="7" max="9" width="18.28515625" style="2" customWidth="1"/>
    <col min="10" max="16384" width="9.140625" style="2"/>
  </cols>
  <sheetData>
    <row r="1" spans="1:9" ht="25.5" customHeight="1" x14ac:dyDescent="0.25">
      <c r="A1" s="58" t="s">
        <v>146</v>
      </c>
      <c r="B1" s="58"/>
      <c r="C1" s="58"/>
      <c r="D1" s="58"/>
      <c r="E1" s="58"/>
      <c r="F1" s="58"/>
      <c r="G1" s="58"/>
      <c r="H1" s="58"/>
      <c r="I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140</v>
      </c>
      <c r="B3" s="68"/>
      <c r="C3" s="68"/>
      <c r="D3" s="68"/>
      <c r="E3" s="68"/>
      <c r="F3" s="68"/>
      <c r="G3" s="68"/>
      <c r="H3" s="68"/>
      <c r="I3" s="68"/>
    </row>
    <row r="5" spans="1:9" ht="15" customHeight="1" x14ac:dyDescent="0.25">
      <c r="A5" s="68" t="s">
        <v>11</v>
      </c>
      <c r="B5" s="68"/>
      <c r="C5" s="68"/>
      <c r="D5" s="68"/>
      <c r="E5" s="68"/>
      <c r="F5" s="68"/>
      <c r="G5" s="68"/>
      <c r="H5" s="68"/>
      <c r="I5" s="68"/>
    </row>
    <row r="6" spans="1:9" ht="15" customHeight="1" x14ac:dyDescent="0.25">
      <c r="A6" s="68" t="s">
        <v>61</v>
      </c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120.75" customHeight="1" x14ac:dyDescent="0.25">
      <c r="A11" s="1" t="s">
        <v>88</v>
      </c>
      <c r="B11" s="1" t="s">
        <v>20</v>
      </c>
      <c r="C11" s="12">
        <v>3.3</v>
      </c>
      <c r="D11" s="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9" ht="51" customHeight="1" x14ac:dyDescent="0.25">
      <c r="A12" s="1" t="s">
        <v>41</v>
      </c>
      <c r="B12" s="1" t="s">
        <v>14</v>
      </c>
      <c r="C12" s="73">
        <v>40.299999999999997</v>
      </c>
      <c r="D12" s="1" t="s">
        <v>42</v>
      </c>
      <c r="E12" s="26" t="s">
        <v>123</v>
      </c>
      <c r="F12" s="9">
        <v>20</v>
      </c>
      <c r="G12" s="1" t="s">
        <v>27</v>
      </c>
      <c r="H12" s="1">
        <v>2</v>
      </c>
      <c r="I12" s="1">
        <f>F12*H12</f>
        <v>40</v>
      </c>
    </row>
    <row r="13" spans="1:9" ht="51" customHeight="1" x14ac:dyDescent="0.25">
      <c r="A13" s="1" t="s">
        <v>41</v>
      </c>
      <c r="B13" s="1" t="s">
        <v>15</v>
      </c>
      <c r="C13" s="74"/>
      <c r="D13" s="1" t="s">
        <v>42</v>
      </c>
      <c r="E13" s="26" t="s">
        <v>123</v>
      </c>
      <c r="F13" s="9">
        <v>10</v>
      </c>
      <c r="G13" s="1" t="s">
        <v>27</v>
      </c>
      <c r="H13" s="1">
        <v>1</v>
      </c>
      <c r="I13" s="1">
        <f>F13*H13</f>
        <v>10</v>
      </c>
    </row>
    <row r="14" spans="1:9" ht="218.25" customHeight="1" x14ac:dyDescent="0.25">
      <c r="A14" s="1" t="s">
        <v>41</v>
      </c>
      <c r="B14" s="1" t="s">
        <v>31</v>
      </c>
      <c r="C14" s="29">
        <v>26</v>
      </c>
      <c r="D14" s="1" t="s">
        <v>42</v>
      </c>
      <c r="E14" s="1" t="s">
        <v>104</v>
      </c>
      <c r="F14" s="9">
        <v>15</v>
      </c>
      <c r="G14" s="1" t="s">
        <v>27</v>
      </c>
      <c r="H14" s="1">
        <v>12</v>
      </c>
      <c r="I14" s="1">
        <f>F14*H14</f>
        <v>180</v>
      </c>
    </row>
    <row r="15" spans="1:9" ht="62.25" customHeight="1" x14ac:dyDescent="0.25">
      <c r="A15" s="1" t="s">
        <v>41</v>
      </c>
      <c r="B15" s="1" t="s">
        <v>59</v>
      </c>
      <c r="C15" s="73">
        <v>288.3</v>
      </c>
      <c r="D15" s="1" t="s">
        <v>124</v>
      </c>
      <c r="E15" s="1" t="s">
        <v>121</v>
      </c>
      <c r="F15" s="9">
        <v>30</v>
      </c>
      <c r="G15" s="1" t="s">
        <v>27</v>
      </c>
      <c r="H15" s="27">
        <v>1</v>
      </c>
      <c r="I15" s="1">
        <f>F15*H15</f>
        <v>30</v>
      </c>
    </row>
    <row r="16" spans="1:9" ht="75" customHeight="1" x14ac:dyDescent="0.25">
      <c r="A16" s="1" t="s">
        <v>41</v>
      </c>
      <c r="B16" s="1" t="s">
        <v>120</v>
      </c>
      <c r="C16" s="74"/>
      <c r="D16" s="1" t="s">
        <v>124</v>
      </c>
      <c r="E16" s="1" t="s">
        <v>121</v>
      </c>
      <c r="F16" s="9">
        <v>35</v>
      </c>
      <c r="G16" s="1" t="s">
        <v>27</v>
      </c>
      <c r="H16" s="1">
        <v>1</v>
      </c>
      <c r="I16" s="1">
        <f>F16*H16</f>
        <v>35</v>
      </c>
    </row>
    <row r="17" spans="1:9" ht="95.25" customHeight="1" x14ac:dyDescent="0.25">
      <c r="A17" s="1" t="s">
        <v>41</v>
      </c>
      <c r="B17" s="1" t="s">
        <v>60</v>
      </c>
      <c r="C17" s="30">
        <v>1022.3</v>
      </c>
      <c r="D17" s="1" t="s">
        <v>125</v>
      </c>
      <c r="E17" s="1" t="s">
        <v>126</v>
      </c>
      <c r="F17" s="9">
        <v>45</v>
      </c>
      <c r="G17" s="1" t="s">
        <v>27</v>
      </c>
      <c r="H17" s="1">
        <v>1</v>
      </c>
      <c r="I17" s="1">
        <f>F17*H17</f>
        <v>45</v>
      </c>
    </row>
    <row r="18" spans="1:9" ht="62.25" customHeight="1" x14ac:dyDescent="0.25">
      <c r="A18" s="1" t="s">
        <v>86</v>
      </c>
      <c r="B18" s="1" t="s">
        <v>85</v>
      </c>
      <c r="C18" s="12">
        <v>227.5</v>
      </c>
      <c r="D18" s="1" t="s">
        <v>125</v>
      </c>
      <c r="E18" s="1" t="s">
        <v>122</v>
      </c>
      <c r="F18" s="9">
        <v>35</v>
      </c>
      <c r="G18" s="1" t="s">
        <v>27</v>
      </c>
      <c r="H18" s="1">
        <v>1</v>
      </c>
      <c r="I18" s="1">
        <f>F18*H18</f>
        <v>35</v>
      </c>
    </row>
    <row r="19" spans="1:9" ht="62.25" customHeight="1" x14ac:dyDescent="0.25">
      <c r="A19" s="15" t="s">
        <v>84</v>
      </c>
      <c r="B19" s="1" t="s">
        <v>83</v>
      </c>
      <c r="C19" s="30">
        <v>144</v>
      </c>
      <c r="D19" s="1" t="s">
        <v>125</v>
      </c>
      <c r="E19" s="1" t="s">
        <v>122</v>
      </c>
      <c r="F19" s="9">
        <v>35</v>
      </c>
      <c r="G19" s="1" t="s">
        <v>27</v>
      </c>
      <c r="H19" s="1">
        <v>1</v>
      </c>
      <c r="I19" s="1">
        <f>F19*H19</f>
        <v>35</v>
      </c>
    </row>
    <row r="20" spans="1:9" ht="15.75" thickBot="1" x14ac:dyDescent="0.3"/>
    <row r="21" spans="1:9" ht="15.75" x14ac:dyDescent="0.25">
      <c r="A21" s="71" t="s">
        <v>21</v>
      </c>
      <c r="B21" s="72"/>
      <c r="C21" s="26"/>
      <c r="D21" s="1"/>
      <c r="E21" s="1"/>
      <c r="F21" s="9">
        <f>SUM(F11:F19)</f>
        <v>235</v>
      </c>
      <c r="G21" s="1"/>
      <c r="H21" s="1"/>
      <c r="I21" s="1">
        <f>SUM(I11:I19)</f>
        <v>430</v>
      </c>
    </row>
    <row r="22" spans="1:9" ht="15.75" x14ac:dyDescent="0.25">
      <c r="A22" s="69" t="s">
        <v>22</v>
      </c>
      <c r="B22" s="70"/>
      <c r="C22" s="1"/>
      <c r="D22" s="1"/>
      <c r="E22" s="1"/>
      <c r="F22" s="9">
        <v>20</v>
      </c>
      <c r="G22" s="1"/>
      <c r="H22" s="1"/>
      <c r="I22" s="1">
        <f>I21*0.1</f>
        <v>43</v>
      </c>
    </row>
    <row r="23" spans="1:9" ht="15" customHeight="1" x14ac:dyDescent="0.25">
      <c r="A23" s="69" t="s">
        <v>23</v>
      </c>
      <c r="B23" s="70"/>
      <c r="C23" s="26"/>
      <c r="D23" s="1"/>
      <c r="E23" s="1"/>
      <c r="F23" s="17">
        <f>SUM(F21:F22)</f>
        <v>255</v>
      </c>
      <c r="G23" s="1"/>
      <c r="H23" s="1"/>
      <c r="I23" s="1">
        <f>SUM(I21:I22)</f>
        <v>473</v>
      </c>
    </row>
    <row r="24" spans="1:9" ht="33" customHeight="1" x14ac:dyDescent="0.25">
      <c r="A24" s="63" t="s">
        <v>24</v>
      </c>
      <c r="B24" s="64"/>
      <c r="C24" s="1"/>
      <c r="D24" s="1"/>
      <c r="E24" s="1"/>
      <c r="F24" s="9"/>
      <c r="G24" s="1"/>
      <c r="H24" s="1"/>
      <c r="I24" s="1">
        <v>720</v>
      </c>
    </row>
    <row r="25" spans="1:9" ht="16.5" thickBot="1" x14ac:dyDescent="0.3">
      <c r="A25" s="46" t="s">
        <v>39</v>
      </c>
      <c r="B25" s="47"/>
      <c r="C25" s="1"/>
      <c r="D25" s="1"/>
      <c r="E25" s="1"/>
      <c r="F25" s="9"/>
      <c r="G25" s="1"/>
      <c r="H25" s="1"/>
      <c r="I25" s="45">
        <f>I23/I24</f>
        <v>0.65694444444444444</v>
      </c>
    </row>
  </sheetData>
  <mergeCells count="14">
    <mergeCell ref="A8:I8"/>
    <mergeCell ref="A1:I1"/>
    <mergeCell ref="A3:I3"/>
    <mergeCell ref="A5:I5"/>
    <mergeCell ref="A6:I6"/>
    <mergeCell ref="A7:I7"/>
    <mergeCell ref="A22:B22"/>
    <mergeCell ref="A23:B23"/>
    <mergeCell ref="A24:B24"/>
    <mergeCell ref="A25:B25"/>
    <mergeCell ref="A9:D9"/>
    <mergeCell ref="A21:B21"/>
    <mergeCell ref="C12:C13"/>
    <mergeCell ref="C15:C16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77" zoomScaleNormal="77" workbookViewId="0">
      <selection activeCell="I2" sqref="I1:I1048576"/>
    </sheetView>
  </sheetViews>
  <sheetFormatPr defaultRowHeight="15" x14ac:dyDescent="0.25"/>
  <cols>
    <col min="1" max="1" width="14" style="2" customWidth="1"/>
    <col min="2" max="2" width="18.5703125" style="2" customWidth="1"/>
    <col min="3" max="3" width="7.5703125" style="2" customWidth="1"/>
    <col min="4" max="4" width="16.7109375" style="2" customWidth="1"/>
    <col min="5" max="5" width="41" style="2" customWidth="1"/>
    <col min="6" max="6" width="18.5703125" style="10" customWidth="1"/>
    <col min="7" max="8" width="18" style="2" customWidth="1"/>
    <col min="9" max="9" width="13.85546875" style="2" customWidth="1"/>
    <col min="10" max="16384" width="9.140625" style="2"/>
  </cols>
  <sheetData>
    <row r="1" spans="1:9" ht="25.5" customHeight="1" x14ac:dyDescent="0.25">
      <c r="A1" s="58" t="s">
        <v>147</v>
      </c>
      <c r="B1" s="58"/>
      <c r="C1" s="58"/>
      <c r="D1" s="58"/>
      <c r="E1" s="58"/>
      <c r="F1" s="58"/>
      <c r="G1" s="58"/>
      <c r="H1" s="58"/>
      <c r="I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140</v>
      </c>
      <c r="B3" s="68"/>
      <c r="C3" s="68"/>
      <c r="D3" s="68"/>
      <c r="E3" s="68"/>
      <c r="F3" s="68"/>
      <c r="G3" s="68"/>
      <c r="H3" s="68"/>
      <c r="I3" s="68"/>
    </row>
    <row r="5" spans="1:9" ht="15" customHeight="1" x14ac:dyDescent="0.25">
      <c r="A5" s="68" t="s">
        <v>10</v>
      </c>
      <c r="B5" s="68"/>
      <c r="C5" s="68"/>
      <c r="D5" s="68"/>
      <c r="E5" s="68"/>
      <c r="F5" s="68"/>
      <c r="G5" s="68"/>
      <c r="H5" s="68"/>
      <c r="I5" s="68"/>
    </row>
    <row r="6" spans="1:9" ht="15" customHeight="1" x14ac:dyDescent="0.25">
      <c r="A6" s="68" t="s">
        <v>65</v>
      </c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90" customHeight="1" x14ac:dyDescent="0.25">
      <c r="A11" s="1">
        <v>21</v>
      </c>
      <c r="B11" s="1" t="s">
        <v>20</v>
      </c>
      <c r="C11" s="1">
        <v>3.2</v>
      </c>
      <c r="D11" s="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9" ht="51.75" customHeight="1" x14ac:dyDescent="0.25">
      <c r="A12" s="1" t="s">
        <v>41</v>
      </c>
      <c r="B12" s="1" t="s">
        <v>14</v>
      </c>
      <c r="C12" s="73">
        <v>39.9</v>
      </c>
      <c r="D12" s="1" t="s">
        <v>42</v>
      </c>
      <c r="E12" s="26" t="s">
        <v>123</v>
      </c>
      <c r="F12" s="9">
        <v>15</v>
      </c>
      <c r="G12" s="1" t="s">
        <v>27</v>
      </c>
      <c r="H12" s="1">
        <v>2</v>
      </c>
      <c r="I12" s="1">
        <f>F12*H12</f>
        <v>30</v>
      </c>
    </row>
    <row r="13" spans="1:9" ht="77.25" customHeight="1" x14ac:dyDescent="0.25">
      <c r="A13" s="1" t="s">
        <v>41</v>
      </c>
      <c r="B13" s="1" t="s">
        <v>15</v>
      </c>
      <c r="C13" s="74"/>
      <c r="D13" s="1" t="s">
        <v>42</v>
      </c>
      <c r="E13" s="26" t="s">
        <v>123</v>
      </c>
      <c r="F13" s="9">
        <v>10</v>
      </c>
      <c r="G13" s="1" t="s">
        <v>27</v>
      </c>
      <c r="H13" s="1">
        <v>1</v>
      </c>
      <c r="I13" s="1">
        <f>F13*H13</f>
        <v>10</v>
      </c>
    </row>
    <row r="14" spans="1:9" ht="156" customHeight="1" x14ac:dyDescent="0.25">
      <c r="A14" s="1" t="s">
        <v>41</v>
      </c>
      <c r="B14" s="1" t="s">
        <v>31</v>
      </c>
      <c r="C14" s="26">
        <v>25.1</v>
      </c>
      <c r="D14" s="1" t="s">
        <v>42</v>
      </c>
      <c r="E14" s="1" t="s">
        <v>104</v>
      </c>
      <c r="F14" s="9">
        <v>10</v>
      </c>
      <c r="G14" s="1" t="s">
        <v>27</v>
      </c>
      <c r="H14" s="1">
        <v>12</v>
      </c>
      <c r="I14" s="1">
        <f>F14*H14</f>
        <v>120</v>
      </c>
    </row>
    <row r="15" spans="1:9" ht="62.25" customHeight="1" x14ac:dyDescent="0.25">
      <c r="A15" s="1" t="s">
        <v>41</v>
      </c>
      <c r="B15" s="1" t="s">
        <v>62</v>
      </c>
      <c r="C15" s="1">
        <v>277.89999999999998</v>
      </c>
      <c r="D15" s="1" t="s">
        <v>124</v>
      </c>
      <c r="E15" s="1" t="s">
        <v>121</v>
      </c>
      <c r="F15" s="8">
        <v>30</v>
      </c>
      <c r="G15" s="8" t="s">
        <v>27</v>
      </c>
      <c r="H15" s="8">
        <v>1</v>
      </c>
      <c r="I15" s="8">
        <f>F15*H15</f>
        <v>30</v>
      </c>
    </row>
    <row r="16" spans="1:9" ht="62.25" customHeight="1" x14ac:dyDescent="0.25">
      <c r="A16" s="1" t="s">
        <v>87</v>
      </c>
      <c r="B16" s="1" t="s">
        <v>67</v>
      </c>
      <c r="C16" s="1">
        <v>382.8</v>
      </c>
      <c r="D16" s="1" t="s">
        <v>125</v>
      </c>
      <c r="E16" s="1" t="s">
        <v>122</v>
      </c>
      <c r="F16" s="8">
        <v>50</v>
      </c>
      <c r="G16" s="8" t="s">
        <v>27</v>
      </c>
      <c r="H16" s="8">
        <v>1</v>
      </c>
      <c r="I16" s="8">
        <f>F16*H16</f>
        <v>50</v>
      </c>
    </row>
    <row r="17" spans="1:9" ht="62.25" customHeight="1" x14ac:dyDescent="0.25">
      <c r="A17" s="1" t="s">
        <v>41</v>
      </c>
      <c r="B17" s="1" t="s">
        <v>66</v>
      </c>
      <c r="C17" s="1">
        <v>728.9</v>
      </c>
      <c r="D17" s="1" t="s">
        <v>125</v>
      </c>
      <c r="E17" s="1" t="s">
        <v>126</v>
      </c>
      <c r="F17" s="9">
        <v>45</v>
      </c>
      <c r="G17" s="9" t="s">
        <v>27</v>
      </c>
      <c r="H17" s="9">
        <v>1</v>
      </c>
      <c r="I17" s="9">
        <f>F17*H17</f>
        <v>45</v>
      </c>
    </row>
    <row r="18" spans="1:9" ht="15.75" thickBot="1" x14ac:dyDescent="0.3"/>
    <row r="19" spans="1:9" ht="15.75" x14ac:dyDescent="0.25">
      <c r="A19" s="71" t="s">
        <v>21</v>
      </c>
      <c r="B19" s="72"/>
      <c r="C19" s="26"/>
      <c r="D19" s="1"/>
      <c r="E19" s="1"/>
      <c r="F19" s="9">
        <f>SUM(F11:F18)</f>
        <v>170</v>
      </c>
      <c r="G19" s="1"/>
      <c r="H19" s="1"/>
      <c r="I19" s="1">
        <f>SUM(I11:I18)</f>
        <v>305</v>
      </c>
    </row>
    <row r="20" spans="1:9" ht="15.75" x14ac:dyDescent="0.25">
      <c r="A20" s="69" t="s">
        <v>22</v>
      </c>
      <c r="B20" s="70"/>
      <c r="C20" s="1"/>
      <c r="D20" s="1"/>
      <c r="E20" s="1"/>
      <c r="F20" s="9">
        <v>20</v>
      </c>
      <c r="G20" s="1"/>
      <c r="H20" s="1"/>
      <c r="I20" s="1">
        <f>I19*0.1</f>
        <v>30.5</v>
      </c>
    </row>
    <row r="21" spans="1:9" ht="15" customHeight="1" x14ac:dyDescent="0.25">
      <c r="A21" s="69" t="s">
        <v>23</v>
      </c>
      <c r="B21" s="70"/>
      <c r="C21" s="26"/>
      <c r="D21" s="1"/>
      <c r="E21" s="1"/>
      <c r="F21" s="17">
        <f>SUM(F19:F20)</f>
        <v>190</v>
      </c>
      <c r="G21" s="1"/>
      <c r="H21" s="1"/>
      <c r="I21" s="1">
        <f>SUM(I19:I20)</f>
        <v>335.5</v>
      </c>
    </row>
    <row r="22" spans="1:9" ht="33" customHeight="1" x14ac:dyDescent="0.25">
      <c r="A22" s="63" t="s">
        <v>24</v>
      </c>
      <c r="B22" s="64"/>
      <c r="C22" s="1"/>
      <c r="D22" s="1"/>
      <c r="E22" s="1"/>
      <c r="F22" s="9"/>
      <c r="G22" s="1"/>
      <c r="H22" s="1"/>
      <c r="I22" s="1">
        <v>720</v>
      </c>
    </row>
    <row r="23" spans="1:9" ht="16.5" thickBot="1" x14ac:dyDescent="0.3">
      <c r="A23" s="46" t="s">
        <v>39</v>
      </c>
      <c r="B23" s="47"/>
      <c r="C23" s="1"/>
      <c r="D23" s="1"/>
      <c r="E23" s="1"/>
      <c r="F23" s="9"/>
      <c r="G23" s="1"/>
      <c r="H23" s="1"/>
      <c r="I23" s="45">
        <f>I21/I22</f>
        <v>0.46597222222222223</v>
      </c>
    </row>
  </sheetData>
  <mergeCells count="13">
    <mergeCell ref="C12:C13"/>
    <mergeCell ref="A9:D9"/>
    <mergeCell ref="A1:I1"/>
    <mergeCell ref="A3:I3"/>
    <mergeCell ref="A5:I5"/>
    <mergeCell ref="A6:I6"/>
    <mergeCell ref="A7:I7"/>
    <mergeCell ref="A8:I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77" zoomScaleNormal="77" workbookViewId="0">
      <selection activeCell="M10" sqref="M10"/>
    </sheetView>
  </sheetViews>
  <sheetFormatPr defaultRowHeight="15" x14ac:dyDescent="0.25"/>
  <cols>
    <col min="1" max="2" width="13.42578125" style="2" customWidth="1"/>
    <col min="3" max="3" width="7.5703125" style="2" customWidth="1"/>
    <col min="4" max="4" width="17" style="2" customWidth="1"/>
    <col min="5" max="5" width="31.42578125" style="2" customWidth="1"/>
    <col min="6" max="6" width="18.28515625" style="10" customWidth="1"/>
    <col min="7" max="9" width="18.28515625" style="2" customWidth="1"/>
    <col min="10" max="16384" width="9.140625" style="2"/>
  </cols>
  <sheetData>
    <row r="1" spans="1:9" ht="25.5" customHeight="1" x14ac:dyDescent="0.25">
      <c r="A1" s="58" t="s">
        <v>148</v>
      </c>
      <c r="B1" s="58"/>
      <c r="C1" s="58"/>
      <c r="D1" s="58"/>
      <c r="E1" s="58"/>
      <c r="F1" s="58"/>
      <c r="G1" s="58"/>
      <c r="H1" s="58"/>
      <c r="I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140</v>
      </c>
      <c r="B3" s="68"/>
      <c r="C3" s="68"/>
      <c r="D3" s="68"/>
      <c r="E3" s="68"/>
      <c r="F3" s="68"/>
      <c r="G3" s="68"/>
      <c r="H3" s="68"/>
      <c r="I3" s="68"/>
    </row>
    <row r="5" spans="1:9" ht="15" customHeight="1" x14ac:dyDescent="0.25">
      <c r="A5" s="68" t="s">
        <v>9</v>
      </c>
      <c r="B5" s="68"/>
      <c r="C5" s="68"/>
      <c r="D5" s="68"/>
      <c r="E5" s="68"/>
      <c r="F5" s="68"/>
      <c r="G5" s="68"/>
      <c r="H5" s="68"/>
      <c r="I5" s="68"/>
    </row>
    <row r="6" spans="1:9" ht="15" customHeight="1" x14ac:dyDescent="0.25">
      <c r="A6" s="68" t="s">
        <v>64</v>
      </c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120" customHeight="1" x14ac:dyDescent="0.25">
      <c r="A11" s="1" t="s">
        <v>89</v>
      </c>
      <c r="B11" s="1" t="s">
        <v>20</v>
      </c>
      <c r="C11" s="1">
        <v>2.6</v>
      </c>
      <c r="D11" s="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9" ht="62.25" customHeight="1" x14ac:dyDescent="0.25">
      <c r="A12" s="1" t="s">
        <v>41</v>
      </c>
      <c r="B12" s="1" t="s">
        <v>14</v>
      </c>
      <c r="C12" s="73">
        <v>39.6</v>
      </c>
      <c r="D12" s="1" t="s">
        <v>42</v>
      </c>
      <c r="E12" s="26" t="s">
        <v>123</v>
      </c>
      <c r="F12" s="9">
        <v>15</v>
      </c>
      <c r="G12" s="1" t="s">
        <v>27</v>
      </c>
      <c r="H12" s="1">
        <v>2</v>
      </c>
      <c r="I12" s="1">
        <f>F12*H12</f>
        <v>30</v>
      </c>
    </row>
    <row r="13" spans="1:9" ht="62.25" customHeight="1" x14ac:dyDescent="0.25">
      <c r="A13" s="1" t="s">
        <v>41</v>
      </c>
      <c r="B13" s="1" t="s">
        <v>15</v>
      </c>
      <c r="C13" s="74"/>
      <c r="D13" s="1" t="s">
        <v>42</v>
      </c>
      <c r="E13" s="26" t="s">
        <v>123</v>
      </c>
      <c r="F13" s="9">
        <v>10</v>
      </c>
      <c r="G13" s="1" t="s">
        <v>27</v>
      </c>
      <c r="H13" s="1">
        <v>1</v>
      </c>
      <c r="I13" s="1">
        <f>F13*H13</f>
        <v>10</v>
      </c>
    </row>
    <row r="14" spans="1:9" ht="221.25" customHeight="1" x14ac:dyDescent="0.25">
      <c r="A14" s="1" t="s">
        <v>41</v>
      </c>
      <c r="B14" s="1" t="s">
        <v>31</v>
      </c>
      <c r="C14" s="26">
        <v>24.4</v>
      </c>
      <c r="D14" s="1" t="s">
        <v>42</v>
      </c>
      <c r="E14" s="1" t="s">
        <v>104</v>
      </c>
      <c r="F14" s="9">
        <v>10</v>
      </c>
      <c r="G14" s="1" t="s">
        <v>27</v>
      </c>
      <c r="H14" s="1">
        <v>12</v>
      </c>
      <c r="I14" s="1">
        <f>F14*H14</f>
        <v>120</v>
      </c>
    </row>
    <row r="15" spans="1:9" ht="62.25" customHeight="1" x14ac:dyDescent="0.25">
      <c r="A15" s="1" t="s">
        <v>41</v>
      </c>
      <c r="B15" s="1" t="s">
        <v>62</v>
      </c>
      <c r="C15" s="1">
        <v>268.39999999999998</v>
      </c>
      <c r="D15" s="1" t="s">
        <v>124</v>
      </c>
      <c r="E15" s="1" t="s">
        <v>17</v>
      </c>
      <c r="F15" s="1">
        <v>30</v>
      </c>
      <c r="G15" s="1" t="s">
        <v>27</v>
      </c>
      <c r="H15" s="1">
        <v>1</v>
      </c>
      <c r="I15" s="1">
        <f>F15*H15</f>
        <v>30</v>
      </c>
    </row>
    <row r="16" spans="1:9" ht="62.25" customHeight="1" x14ac:dyDescent="0.25">
      <c r="A16" s="1" t="s">
        <v>129</v>
      </c>
      <c r="B16" s="2" t="s">
        <v>128</v>
      </c>
      <c r="C16" s="12">
        <v>309</v>
      </c>
      <c r="D16" s="1" t="s">
        <v>125</v>
      </c>
      <c r="E16" s="1" t="s">
        <v>55</v>
      </c>
      <c r="F16" s="1">
        <v>50</v>
      </c>
      <c r="G16" s="1" t="s">
        <v>27</v>
      </c>
      <c r="H16" s="1">
        <v>1</v>
      </c>
      <c r="I16" s="1">
        <f>F16*H16</f>
        <v>50</v>
      </c>
    </row>
    <row r="17" spans="1:9" ht="84.75" customHeight="1" x14ac:dyDescent="0.25">
      <c r="A17" s="1" t="s">
        <v>90</v>
      </c>
      <c r="B17" s="1" t="s">
        <v>91</v>
      </c>
      <c r="C17" s="1">
        <v>13.4</v>
      </c>
      <c r="D17" s="1" t="s">
        <v>125</v>
      </c>
      <c r="E17" s="1" t="s">
        <v>122</v>
      </c>
      <c r="F17" s="1">
        <v>15</v>
      </c>
      <c r="G17" s="1" t="s">
        <v>27</v>
      </c>
      <c r="H17" s="1">
        <v>1</v>
      </c>
      <c r="I17" s="1">
        <f>F17*H17</f>
        <v>15</v>
      </c>
    </row>
    <row r="18" spans="1:9" ht="99" customHeight="1" x14ac:dyDescent="0.25">
      <c r="A18" s="1" t="s">
        <v>41</v>
      </c>
      <c r="B18" s="1" t="s">
        <v>63</v>
      </c>
      <c r="C18" s="1">
        <v>678.3</v>
      </c>
      <c r="D18" s="1" t="s">
        <v>125</v>
      </c>
      <c r="E18" s="1" t="s">
        <v>126</v>
      </c>
      <c r="F18" s="1">
        <v>45</v>
      </c>
      <c r="G18" s="1" t="s">
        <v>27</v>
      </c>
      <c r="H18" s="1">
        <v>1</v>
      </c>
      <c r="I18" s="1">
        <f>F18*H18</f>
        <v>45</v>
      </c>
    </row>
    <row r="19" spans="1:9" ht="15.75" thickBot="1" x14ac:dyDescent="0.3"/>
    <row r="20" spans="1:9" ht="15.75" x14ac:dyDescent="0.25">
      <c r="A20" s="71" t="s">
        <v>21</v>
      </c>
      <c r="B20" s="72"/>
      <c r="C20" s="26"/>
      <c r="D20" s="1"/>
      <c r="E20" s="1"/>
      <c r="F20" s="9">
        <f>SUM(F11:F19)</f>
        <v>185</v>
      </c>
      <c r="G20" s="1"/>
      <c r="H20" s="1"/>
      <c r="I20" s="1">
        <f>SUM(I11:I19)</f>
        <v>320</v>
      </c>
    </row>
    <row r="21" spans="1:9" ht="15.75" x14ac:dyDescent="0.25">
      <c r="A21" s="69" t="s">
        <v>22</v>
      </c>
      <c r="B21" s="70"/>
      <c r="C21" s="1"/>
      <c r="D21" s="1"/>
      <c r="E21" s="1"/>
      <c r="F21" s="9">
        <v>20</v>
      </c>
      <c r="G21" s="1"/>
      <c r="H21" s="1"/>
      <c r="I21" s="1">
        <f>I20*0.1</f>
        <v>32</v>
      </c>
    </row>
    <row r="22" spans="1:9" ht="15" customHeight="1" x14ac:dyDescent="0.25">
      <c r="A22" s="69" t="s">
        <v>23</v>
      </c>
      <c r="B22" s="70"/>
      <c r="C22" s="26"/>
      <c r="D22" s="1"/>
      <c r="E22" s="1"/>
      <c r="F22" s="17">
        <f>SUM(F20:F21)</f>
        <v>205</v>
      </c>
      <c r="G22" s="1"/>
      <c r="H22" s="1"/>
      <c r="I22" s="1">
        <f>SUM(I20:I21)</f>
        <v>352</v>
      </c>
    </row>
    <row r="23" spans="1:9" ht="33" customHeight="1" x14ac:dyDescent="0.25">
      <c r="A23" s="63" t="s">
        <v>24</v>
      </c>
      <c r="B23" s="64"/>
      <c r="C23" s="1"/>
      <c r="D23" s="1"/>
      <c r="E23" s="1"/>
      <c r="F23" s="9"/>
      <c r="G23" s="1"/>
      <c r="H23" s="1"/>
      <c r="I23" s="1">
        <v>720</v>
      </c>
    </row>
    <row r="24" spans="1:9" ht="16.5" thickBot="1" x14ac:dyDescent="0.3">
      <c r="A24" s="46" t="s">
        <v>39</v>
      </c>
      <c r="B24" s="47"/>
      <c r="C24" s="1"/>
      <c r="D24" s="1"/>
      <c r="E24" s="1"/>
      <c r="F24" s="9"/>
      <c r="G24" s="1"/>
      <c r="H24" s="1"/>
      <c r="I24" s="45">
        <f>I22/I23</f>
        <v>0.48888888888888887</v>
      </c>
    </row>
  </sheetData>
  <mergeCells count="13">
    <mergeCell ref="A23:B23"/>
    <mergeCell ref="A24:B24"/>
    <mergeCell ref="A1:I1"/>
    <mergeCell ref="A3:I3"/>
    <mergeCell ref="A20:B20"/>
    <mergeCell ref="A21:B21"/>
    <mergeCell ref="A22:B22"/>
    <mergeCell ref="A8:I8"/>
    <mergeCell ref="A5:I5"/>
    <mergeCell ref="A6:I6"/>
    <mergeCell ref="A7:I7"/>
    <mergeCell ref="C12:C13"/>
    <mergeCell ref="A9:D9"/>
  </mergeCells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77" zoomScaleNormal="77" workbookViewId="0">
      <selection activeCell="I2" sqref="I1:I1048576"/>
    </sheetView>
  </sheetViews>
  <sheetFormatPr defaultRowHeight="15" x14ac:dyDescent="0.25"/>
  <cols>
    <col min="1" max="2" width="13.42578125" style="2" customWidth="1"/>
    <col min="3" max="3" width="7.5703125" style="2" customWidth="1"/>
    <col min="4" max="4" width="14.140625" style="2" customWidth="1"/>
    <col min="5" max="5" width="31.5703125" style="2" customWidth="1"/>
    <col min="6" max="6" width="13.85546875" style="10" customWidth="1"/>
    <col min="7" max="7" width="18" style="2" customWidth="1"/>
    <col min="8" max="8" width="12.7109375" style="2" customWidth="1"/>
    <col min="9" max="9" width="15.85546875" style="2" customWidth="1"/>
    <col min="10" max="16384" width="9.140625" style="2"/>
  </cols>
  <sheetData>
    <row r="1" spans="1:9" ht="25.5" customHeight="1" x14ac:dyDescent="0.25">
      <c r="A1" s="58" t="s">
        <v>149</v>
      </c>
      <c r="B1" s="58"/>
      <c r="C1" s="58"/>
      <c r="D1" s="58"/>
      <c r="E1" s="58"/>
      <c r="F1" s="58"/>
      <c r="G1" s="58"/>
      <c r="H1" s="58"/>
      <c r="I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140</v>
      </c>
      <c r="B3" s="68"/>
      <c r="C3" s="68"/>
      <c r="D3" s="68"/>
      <c r="E3" s="68"/>
      <c r="F3" s="68"/>
      <c r="G3" s="68"/>
      <c r="H3" s="68"/>
      <c r="I3" s="68"/>
    </row>
    <row r="5" spans="1:9" ht="15" customHeight="1" x14ac:dyDescent="0.25">
      <c r="A5" s="68" t="s">
        <v>8</v>
      </c>
      <c r="B5" s="68"/>
      <c r="C5" s="68"/>
      <c r="D5" s="68"/>
      <c r="E5" s="68"/>
      <c r="F5" s="68"/>
      <c r="G5" s="68"/>
      <c r="H5" s="68"/>
      <c r="I5" s="68"/>
    </row>
    <row r="6" spans="1:9" ht="15" customHeight="1" x14ac:dyDescent="0.25">
      <c r="A6" s="68" t="s">
        <v>95</v>
      </c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141.75" customHeight="1" x14ac:dyDescent="0.25">
      <c r="A11" s="1">
        <v>8</v>
      </c>
      <c r="B11" s="1" t="s">
        <v>20</v>
      </c>
      <c r="C11" s="12">
        <v>4.2</v>
      </c>
      <c r="D11" s="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9" ht="51.75" customHeight="1" x14ac:dyDescent="0.25">
      <c r="A12" s="1" t="s">
        <v>41</v>
      </c>
      <c r="B12" s="1" t="s">
        <v>14</v>
      </c>
      <c r="C12" s="73">
        <v>40.1</v>
      </c>
      <c r="D12" s="1" t="s">
        <v>42</v>
      </c>
      <c r="E12" s="26" t="s">
        <v>123</v>
      </c>
      <c r="F12" s="9">
        <v>15</v>
      </c>
      <c r="G12" s="1" t="s">
        <v>27</v>
      </c>
      <c r="H12" s="1">
        <v>2</v>
      </c>
      <c r="I12" s="1">
        <f>F12*H12</f>
        <v>30</v>
      </c>
    </row>
    <row r="13" spans="1:9" ht="77.25" customHeight="1" x14ac:dyDescent="0.25">
      <c r="A13" s="1" t="s">
        <v>41</v>
      </c>
      <c r="B13" s="1" t="s">
        <v>15</v>
      </c>
      <c r="C13" s="74"/>
      <c r="D13" s="1" t="s">
        <v>42</v>
      </c>
      <c r="E13" s="26" t="s">
        <v>123</v>
      </c>
      <c r="F13" s="9">
        <v>10</v>
      </c>
      <c r="G13" s="1" t="s">
        <v>27</v>
      </c>
      <c r="H13" s="1">
        <v>1</v>
      </c>
      <c r="I13" s="1">
        <f>F13*H13</f>
        <v>10</v>
      </c>
    </row>
    <row r="14" spans="1:9" ht="225.75" customHeight="1" x14ac:dyDescent="0.25">
      <c r="A14" s="1" t="s">
        <v>41</v>
      </c>
      <c r="B14" s="1" t="s">
        <v>31</v>
      </c>
      <c r="C14" s="29">
        <v>14</v>
      </c>
      <c r="D14" s="1" t="s">
        <v>42</v>
      </c>
      <c r="E14" s="1" t="s">
        <v>104</v>
      </c>
      <c r="F14" s="9">
        <v>10</v>
      </c>
      <c r="G14" s="1" t="s">
        <v>27</v>
      </c>
      <c r="H14" s="1">
        <v>12</v>
      </c>
      <c r="I14" s="1">
        <f>F14*H14</f>
        <v>120</v>
      </c>
    </row>
    <row r="15" spans="1:9" ht="62.25" customHeight="1" x14ac:dyDescent="0.25">
      <c r="A15" s="1" t="s">
        <v>41</v>
      </c>
      <c r="B15" s="1" t="s">
        <v>62</v>
      </c>
      <c r="C15" s="12">
        <v>254.4</v>
      </c>
      <c r="D15" s="1" t="s">
        <v>124</v>
      </c>
      <c r="E15" s="1" t="s">
        <v>17</v>
      </c>
      <c r="F15" s="9">
        <v>30</v>
      </c>
      <c r="G15" s="9" t="s">
        <v>27</v>
      </c>
      <c r="H15" s="9">
        <v>1</v>
      </c>
      <c r="I15" s="9">
        <f>F15*H15</f>
        <v>30</v>
      </c>
    </row>
    <row r="16" spans="1:9" ht="62.25" customHeight="1" x14ac:dyDescent="0.25">
      <c r="A16" s="1" t="s">
        <v>96</v>
      </c>
      <c r="B16" s="1" t="s">
        <v>127</v>
      </c>
      <c r="C16" s="12">
        <v>60</v>
      </c>
      <c r="D16" s="1" t="s">
        <v>125</v>
      </c>
      <c r="E16" s="1" t="s">
        <v>93</v>
      </c>
      <c r="F16" s="9">
        <v>30</v>
      </c>
      <c r="G16" s="9" t="s">
        <v>27</v>
      </c>
      <c r="H16" s="9">
        <v>1</v>
      </c>
      <c r="I16" s="9">
        <f>F16*H16</f>
        <v>30</v>
      </c>
    </row>
    <row r="17" spans="1:9" ht="62.25" customHeight="1" x14ac:dyDescent="0.25">
      <c r="A17" s="1" t="s">
        <v>97</v>
      </c>
      <c r="B17" s="1" t="s">
        <v>94</v>
      </c>
      <c r="C17" s="12">
        <v>295.2</v>
      </c>
      <c r="D17" s="1" t="s">
        <v>125</v>
      </c>
      <c r="E17" s="1" t="s">
        <v>16</v>
      </c>
      <c r="F17" s="9">
        <v>50</v>
      </c>
      <c r="G17" s="9" t="s">
        <v>27</v>
      </c>
      <c r="H17" s="9">
        <v>1</v>
      </c>
      <c r="I17" s="9">
        <f>F17*H17</f>
        <v>50</v>
      </c>
    </row>
    <row r="18" spans="1:9" ht="104.25" customHeight="1" x14ac:dyDescent="0.25">
      <c r="A18" s="1" t="s">
        <v>41</v>
      </c>
      <c r="B18" s="1" t="s">
        <v>92</v>
      </c>
      <c r="C18" s="12">
        <v>607.9</v>
      </c>
      <c r="D18" s="1" t="s">
        <v>125</v>
      </c>
      <c r="E18" s="1" t="s">
        <v>126</v>
      </c>
      <c r="F18" s="9">
        <v>45</v>
      </c>
      <c r="G18" s="9" t="s">
        <v>27</v>
      </c>
      <c r="H18" s="9">
        <v>1</v>
      </c>
      <c r="I18" s="9">
        <f>F18*H18</f>
        <v>45</v>
      </c>
    </row>
    <row r="19" spans="1:9" ht="15.75" thickBot="1" x14ac:dyDescent="0.3"/>
    <row r="20" spans="1:9" ht="15.75" x14ac:dyDescent="0.25">
      <c r="A20" s="71" t="s">
        <v>21</v>
      </c>
      <c r="B20" s="72"/>
      <c r="C20" s="26"/>
      <c r="D20" s="1"/>
      <c r="E20" s="1"/>
      <c r="F20" s="9">
        <f>SUM(F11:F19)</f>
        <v>200</v>
      </c>
      <c r="G20" s="1"/>
      <c r="H20" s="1"/>
      <c r="I20" s="1">
        <f>SUM(I11:I19)</f>
        <v>335</v>
      </c>
    </row>
    <row r="21" spans="1:9" ht="15.75" x14ac:dyDescent="0.25">
      <c r="A21" s="69" t="s">
        <v>22</v>
      </c>
      <c r="B21" s="70"/>
      <c r="C21" s="1"/>
      <c r="D21" s="1"/>
      <c r="E21" s="1"/>
      <c r="F21" s="9">
        <v>20</v>
      </c>
      <c r="G21" s="1"/>
      <c r="H21" s="1"/>
      <c r="I21" s="1">
        <f>I20*0.1</f>
        <v>33.5</v>
      </c>
    </row>
    <row r="22" spans="1:9" ht="15" customHeight="1" x14ac:dyDescent="0.25">
      <c r="A22" s="69" t="s">
        <v>23</v>
      </c>
      <c r="B22" s="70"/>
      <c r="C22" s="26"/>
      <c r="D22" s="1"/>
      <c r="E22" s="1"/>
      <c r="F22" s="17">
        <f>SUM(F20:F21)</f>
        <v>220</v>
      </c>
      <c r="G22" s="1"/>
      <c r="H22" s="1"/>
      <c r="I22" s="1">
        <f>SUM(I20:I21)</f>
        <v>368.5</v>
      </c>
    </row>
    <row r="23" spans="1:9" ht="33" customHeight="1" x14ac:dyDescent="0.25">
      <c r="A23" s="63" t="s">
        <v>24</v>
      </c>
      <c r="B23" s="64"/>
      <c r="C23" s="1"/>
      <c r="D23" s="1"/>
      <c r="E23" s="1"/>
      <c r="F23" s="9"/>
      <c r="G23" s="1"/>
      <c r="H23" s="1"/>
      <c r="I23" s="1">
        <v>720</v>
      </c>
    </row>
    <row r="24" spans="1:9" ht="16.5" thickBot="1" x14ac:dyDescent="0.3">
      <c r="A24" s="46" t="s">
        <v>39</v>
      </c>
      <c r="B24" s="47"/>
      <c r="C24" s="1"/>
      <c r="D24" s="1"/>
      <c r="E24" s="1"/>
      <c r="F24" s="9"/>
      <c r="G24" s="1"/>
      <c r="H24" s="1"/>
      <c r="I24" s="45">
        <f>I22/I23</f>
        <v>0.51180555555555551</v>
      </c>
    </row>
  </sheetData>
  <mergeCells count="13">
    <mergeCell ref="A8:I8"/>
    <mergeCell ref="A1:I1"/>
    <mergeCell ref="A3:I3"/>
    <mergeCell ref="A5:I5"/>
    <mergeCell ref="A6:I6"/>
    <mergeCell ref="A7:I7"/>
    <mergeCell ref="A23:B23"/>
    <mergeCell ref="A24:B24"/>
    <mergeCell ref="A20:B20"/>
    <mergeCell ref="C12:C13"/>
    <mergeCell ref="A9:D9"/>
    <mergeCell ref="A21:B21"/>
    <mergeCell ref="A22:B22"/>
  </mergeCell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77" zoomScaleNormal="77" workbookViewId="0">
      <selection activeCell="I2" sqref="I1:I1048576"/>
    </sheetView>
  </sheetViews>
  <sheetFormatPr defaultRowHeight="15" x14ac:dyDescent="0.25"/>
  <cols>
    <col min="1" max="1" width="14" style="2" customWidth="1"/>
    <col min="2" max="2" width="14.85546875" style="2" customWidth="1"/>
    <col min="3" max="3" width="10.140625" style="2" customWidth="1"/>
    <col min="4" max="4" width="14.140625" style="2" customWidth="1"/>
    <col min="5" max="5" width="31.42578125" style="2" customWidth="1"/>
    <col min="6" max="6" width="18.7109375" style="10" customWidth="1"/>
    <col min="7" max="9" width="18.7109375" style="2" customWidth="1"/>
    <col min="10" max="16384" width="9.140625" style="2"/>
  </cols>
  <sheetData>
    <row r="1" spans="1:9" ht="25.5" customHeight="1" x14ac:dyDescent="0.25">
      <c r="A1" s="58" t="s">
        <v>150</v>
      </c>
      <c r="B1" s="58"/>
      <c r="C1" s="58"/>
      <c r="D1" s="58"/>
      <c r="E1" s="58"/>
      <c r="F1" s="58"/>
      <c r="G1" s="58"/>
      <c r="H1" s="58"/>
      <c r="I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140</v>
      </c>
      <c r="B3" s="68"/>
      <c r="C3" s="68"/>
      <c r="D3" s="68"/>
      <c r="E3" s="68"/>
      <c r="F3" s="68"/>
      <c r="G3" s="68"/>
      <c r="H3" s="68"/>
      <c r="I3" s="68"/>
    </row>
    <row r="5" spans="1:9" ht="15" customHeight="1" x14ac:dyDescent="0.25">
      <c r="A5" s="68" t="s">
        <v>7</v>
      </c>
      <c r="B5" s="68"/>
      <c r="C5" s="68"/>
      <c r="D5" s="68"/>
      <c r="E5" s="68"/>
      <c r="F5" s="68"/>
      <c r="G5" s="68"/>
      <c r="H5" s="68"/>
      <c r="I5" s="68"/>
    </row>
    <row r="6" spans="1:9" ht="15" customHeight="1" x14ac:dyDescent="0.25">
      <c r="A6" s="68" t="s">
        <v>100</v>
      </c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120" customHeight="1" x14ac:dyDescent="0.25">
      <c r="A11" s="1">
        <v>22</v>
      </c>
      <c r="B11" s="1" t="s">
        <v>20</v>
      </c>
      <c r="C11" s="12">
        <v>3</v>
      </c>
      <c r="D11" s="1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9" ht="51" customHeight="1" x14ac:dyDescent="0.25">
      <c r="A12" s="1" t="s">
        <v>41</v>
      </c>
      <c r="B12" s="1" t="s">
        <v>14</v>
      </c>
      <c r="C12" s="73">
        <v>40.1</v>
      </c>
      <c r="D12" s="1" t="s">
        <v>42</v>
      </c>
      <c r="E12" s="26" t="s">
        <v>123</v>
      </c>
      <c r="F12" s="9">
        <v>15</v>
      </c>
      <c r="G12" s="1" t="s">
        <v>27</v>
      </c>
      <c r="H12" s="1">
        <v>2</v>
      </c>
      <c r="I12" s="1">
        <f>F12*H12</f>
        <v>30</v>
      </c>
    </row>
    <row r="13" spans="1:9" ht="51" customHeight="1" x14ac:dyDescent="0.25">
      <c r="A13" s="1" t="s">
        <v>41</v>
      </c>
      <c r="B13" s="1" t="s">
        <v>15</v>
      </c>
      <c r="C13" s="74"/>
      <c r="D13" s="1" t="s">
        <v>42</v>
      </c>
      <c r="E13" s="26" t="s">
        <v>123</v>
      </c>
      <c r="F13" s="9">
        <v>10</v>
      </c>
      <c r="G13" s="1" t="s">
        <v>27</v>
      </c>
      <c r="H13" s="1">
        <v>1</v>
      </c>
      <c r="I13" s="1">
        <f>F13*H13</f>
        <v>10</v>
      </c>
    </row>
    <row r="14" spans="1:9" ht="212.25" customHeight="1" x14ac:dyDescent="0.25">
      <c r="A14" s="1" t="s">
        <v>41</v>
      </c>
      <c r="B14" s="1" t="s">
        <v>31</v>
      </c>
      <c r="C14" s="29">
        <v>25</v>
      </c>
      <c r="D14" s="1" t="s">
        <v>42</v>
      </c>
      <c r="E14" s="1" t="s">
        <v>104</v>
      </c>
      <c r="F14" s="9">
        <v>10</v>
      </c>
      <c r="G14" s="1" t="s">
        <v>27</v>
      </c>
      <c r="H14" s="1">
        <v>12</v>
      </c>
      <c r="I14" s="1">
        <f>F14*H14</f>
        <v>120</v>
      </c>
    </row>
    <row r="15" spans="1:9" ht="62.25" customHeight="1" x14ac:dyDescent="0.25">
      <c r="A15" s="1" t="s">
        <v>41</v>
      </c>
      <c r="B15" s="1" t="s">
        <v>62</v>
      </c>
      <c r="C15" s="12">
        <v>252.4</v>
      </c>
      <c r="D15" s="1" t="s">
        <v>124</v>
      </c>
      <c r="E15" s="1" t="s">
        <v>17</v>
      </c>
      <c r="F15" s="9">
        <v>25</v>
      </c>
      <c r="G15" s="9" t="s">
        <v>27</v>
      </c>
      <c r="H15" s="9">
        <v>1</v>
      </c>
      <c r="I15" s="9">
        <f>F15*H15</f>
        <v>25</v>
      </c>
    </row>
    <row r="16" spans="1:9" ht="62.25" customHeight="1" x14ac:dyDescent="0.25">
      <c r="A16" s="1" t="s">
        <v>137</v>
      </c>
      <c r="B16" s="1" t="s">
        <v>98</v>
      </c>
      <c r="C16" s="1">
        <v>365.5</v>
      </c>
      <c r="D16" s="1" t="s">
        <v>125</v>
      </c>
      <c r="E16" s="1" t="s">
        <v>93</v>
      </c>
      <c r="F16" s="1">
        <v>40</v>
      </c>
      <c r="G16" s="1" t="s">
        <v>27</v>
      </c>
      <c r="H16" s="1">
        <v>1</v>
      </c>
      <c r="I16" s="1">
        <f>F16*H16</f>
        <v>40</v>
      </c>
    </row>
    <row r="17" spans="1:9" ht="90.75" customHeight="1" x14ac:dyDescent="0.25">
      <c r="A17" s="1" t="s">
        <v>41</v>
      </c>
      <c r="B17" s="1" t="s">
        <v>18</v>
      </c>
      <c r="C17" s="12">
        <v>686</v>
      </c>
      <c r="D17" s="1" t="s">
        <v>125</v>
      </c>
      <c r="E17" s="1" t="s">
        <v>126</v>
      </c>
      <c r="F17" s="1">
        <v>45</v>
      </c>
      <c r="G17" s="1" t="s">
        <v>27</v>
      </c>
      <c r="H17" s="1">
        <v>1</v>
      </c>
      <c r="I17" s="1">
        <f>F17*H17</f>
        <v>45</v>
      </c>
    </row>
    <row r="18" spans="1:9" ht="15.75" thickBot="1" x14ac:dyDescent="0.3"/>
    <row r="19" spans="1:9" ht="15.75" x14ac:dyDescent="0.25">
      <c r="A19" s="71" t="s">
        <v>21</v>
      </c>
      <c r="B19" s="72"/>
      <c r="C19" s="26"/>
      <c r="D19" s="1"/>
      <c r="E19" s="1"/>
      <c r="F19" s="9">
        <f>SUM(F11:F18)</f>
        <v>155</v>
      </c>
      <c r="G19" s="1"/>
      <c r="H19" s="1"/>
      <c r="I19" s="1">
        <f>SUM(I11:I18)</f>
        <v>290</v>
      </c>
    </row>
    <row r="20" spans="1:9" ht="15.75" x14ac:dyDescent="0.25">
      <c r="A20" s="69" t="s">
        <v>22</v>
      </c>
      <c r="B20" s="70"/>
      <c r="C20" s="1"/>
      <c r="D20" s="1"/>
      <c r="E20" s="1"/>
      <c r="F20" s="9">
        <v>20</v>
      </c>
      <c r="G20" s="1"/>
      <c r="H20" s="1"/>
      <c r="I20" s="1">
        <f>I19*0.1</f>
        <v>29</v>
      </c>
    </row>
    <row r="21" spans="1:9" ht="15" customHeight="1" x14ac:dyDescent="0.25">
      <c r="A21" s="69" t="s">
        <v>23</v>
      </c>
      <c r="B21" s="70"/>
      <c r="C21" s="26"/>
      <c r="D21" s="1"/>
      <c r="E21" s="1"/>
      <c r="F21" s="17">
        <f>SUM(F19:F20)</f>
        <v>175</v>
      </c>
      <c r="G21" s="1"/>
      <c r="H21" s="1"/>
      <c r="I21" s="1">
        <f>SUM(I19:I20)</f>
        <v>319</v>
      </c>
    </row>
    <row r="22" spans="1:9" ht="33" customHeight="1" x14ac:dyDescent="0.25">
      <c r="A22" s="63" t="s">
        <v>24</v>
      </c>
      <c r="B22" s="64"/>
      <c r="C22" s="1"/>
      <c r="D22" s="1"/>
      <c r="E22" s="1"/>
      <c r="F22" s="9"/>
      <c r="G22" s="1"/>
      <c r="H22" s="1"/>
      <c r="I22" s="1">
        <v>720</v>
      </c>
    </row>
    <row r="23" spans="1:9" ht="16.5" thickBot="1" x14ac:dyDescent="0.3">
      <c r="A23" s="46" t="s">
        <v>39</v>
      </c>
      <c r="B23" s="47"/>
      <c r="C23" s="1"/>
      <c r="D23" s="1"/>
      <c r="E23" s="1"/>
      <c r="F23" s="9"/>
      <c r="G23" s="1"/>
      <c r="H23" s="1"/>
      <c r="I23" s="45">
        <f>I21/I22</f>
        <v>0.44305555555555554</v>
      </c>
    </row>
  </sheetData>
  <mergeCells count="13">
    <mergeCell ref="A8:I8"/>
    <mergeCell ref="A1:I1"/>
    <mergeCell ref="A3:I3"/>
    <mergeCell ref="A5:I5"/>
    <mergeCell ref="A6:I6"/>
    <mergeCell ref="A7:I7"/>
    <mergeCell ref="A22:B22"/>
    <mergeCell ref="A23:B23"/>
    <mergeCell ref="A19:B19"/>
    <mergeCell ref="C12:C13"/>
    <mergeCell ref="A9:D9"/>
    <mergeCell ref="A20:B20"/>
    <mergeCell ref="A21:B21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77" zoomScaleNormal="77" workbookViewId="0">
      <selection activeCell="I2" sqref="I1:I1048576"/>
    </sheetView>
  </sheetViews>
  <sheetFormatPr defaultRowHeight="15" x14ac:dyDescent="0.25"/>
  <cols>
    <col min="1" max="1" width="13.42578125" style="2" customWidth="1"/>
    <col min="2" max="2" width="15.7109375" style="2" customWidth="1"/>
    <col min="3" max="3" width="7.5703125" style="2" customWidth="1"/>
    <col min="4" max="4" width="15.85546875" style="2" customWidth="1"/>
    <col min="5" max="5" width="24.7109375" style="2" customWidth="1"/>
    <col min="6" max="6" width="18" style="10" customWidth="1"/>
    <col min="7" max="8" width="18" style="2" customWidth="1"/>
    <col min="9" max="9" width="18.5703125" style="2" customWidth="1"/>
    <col min="10" max="16384" width="9.140625" style="2"/>
  </cols>
  <sheetData>
    <row r="1" spans="1:9" ht="25.5" customHeight="1" x14ac:dyDescent="0.25">
      <c r="A1" s="58" t="s">
        <v>151</v>
      </c>
      <c r="B1" s="58"/>
      <c r="C1" s="58"/>
      <c r="D1" s="58"/>
      <c r="E1" s="58"/>
      <c r="F1" s="58"/>
      <c r="G1" s="58"/>
      <c r="H1" s="58"/>
      <c r="I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140</v>
      </c>
      <c r="B3" s="68"/>
      <c r="C3" s="68"/>
      <c r="D3" s="68"/>
      <c r="E3" s="68"/>
      <c r="F3" s="68"/>
      <c r="G3" s="68"/>
      <c r="H3" s="68"/>
      <c r="I3" s="68"/>
    </row>
    <row r="5" spans="1:9" ht="15" customHeight="1" x14ac:dyDescent="0.25">
      <c r="A5" s="68" t="s">
        <v>6</v>
      </c>
      <c r="B5" s="68"/>
      <c r="C5" s="68"/>
      <c r="D5" s="68"/>
      <c r="E5" s="68"/>
      <c r="F5" s="68"/>
      <c r="G5" s="68"/>
      <c r="H5" s="68"/>
      <c r="I5" s="68"/>
    </row>
    <row r="6" spans="1:9" ht="15" customHeight="1" x14ac:dyDescent="0.25">
      <c r="A6" s="68" t="s">
        <v>5</v>
      </c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68" t="s">
        <v>4</v>
      </c>
      <c r="B7" s="68"/>
      <c r="C7" s="68"/>
      <c r="D7" s="68"/>
      <c r="E7" s="68"/>
      <c r="F7" s="68"/>
      <c r="G7" s="68"/>
      <c r="H7" s="68"/>
      <c r="I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159" customHeight="1" x14ac:dyDescent="0.25">
      <c r="A11" s="1">
        <v>22</v>
      </c>
      <c r="B11" s="1" t="s">
        <v>53</v>
      </c>
      <c r="C11" s="12">
        <v>3</v>
      </c>
      <c r="D11" s="1" t="s">
        <v>42</v>
      </c>
      <c r="E11" s="34" t="s">
        <v>103</v>
      </c>
      <c r="F11" s="8">
        <v>10</v>
      </c>
      <c r="G11" s="26" t="s">
        <v>27</v>
      </c>
      <c r="H11" s="1">
        <v>2</v>
      </c>
      <c r="I11" s="1">
        <f>F11*H11</f>
        <v>20</v>
      </c>
    </row>
    <row r="12" spans="1:9" ht="74.25" customHeight="1" x14ac:dyDescent="0.25">
      <c r="A12" s="1" t="s">
        <v>41</v>
      </c>
      <c r="B12" s="1" t="s">
        <v>14</v>
      </c>
      <c r="C12" s="73">
        <v>40.200000000000003</v>
      </c>
      <c r="D12" s="1" t="s">
        <v>42</v>
      </c>
      <c r="E12" s="26" t="s">
        <v>123</v>
      </c>
      <c r="F12" s="9">
        <v>15</v>
      </c>
      <c r="G12" s="1" t="s">
        <v>27</v>
      </c>
      <c r="H12" s="1">
        <v>2</v>
      </c>
      <c r="I12" s="1">
        <f>F12*H12</f>
        <v>30</v>
      </c>
    </row>
    <row r="13" spans="1:9" ht="74.25" customHeight="1" x14ac:dyDescent="0.25">
      <c r="A13" s="1" t="s">
        <v>41</v>
      </c>
      <c r="B13" s="1" t="s">
        <v>15</v>
      </c>
      <c r="C13" s="74"/>
      <c r="D13" s="1" t="s">
        <v>42</v>
      </c>
      <c r="E13" s="26" t="s">
        <v>123</v>
      </c>
      <c r="F13" s="9">
        <v>10</v>
      </c>
      <c r="G13" s="1" t="s">
        <v>27</v>
      </c>
      <c r="H13" s="1">
        <v>1</v>
      </c>
      <c r="I13" s="1">
        <f>F13*H13</f>
        <v>10</v>
      </c>
    </row>
    <row r="14" spans="1:9" ht="303" customHeight="1" x14ac:dyDescent="0.25">
      <c r="A14" s="1">
        <v>16</v>
      </c>
      <c r="B14" s="1" t="s">
        <v>119</v>
      </c>
      <c r="C14" s="29">
        <v>25</v>
      </c>
      <c r="D14" s="1" t="s">
        <v>42</v>
      </c>
      <c r="E14" s="1" t="s">
        <v>104</v>
      </c>
      <c r="F14" s="9">
        <v>10</v>
      </c>
      <c r="G14" s="1" t="s">
        <v>27</v>
      </c>
      <c r="H14" s="1">
        <v>12</v>
      </c>
      <c r="I14" s="1">
        <f>F14*H14</f>
        <v>120</v>
      </c>
    </row>
    <row r="15" spans="1:9" ht="62.25" customHeight="1" x14ac:dyDescent="0.25">
      <c r="A15" s="15" t="s">
        <v>131</v>
      </c>
      <c r="B15" s="1" t="s">
        <v>70</v>
      </c>
      <c r="C15" s="11">
        <v>34.4</v>
      </c>
      <c r="D15" s="1" t="s">
        <v>124</v>
      </c>
      <c r="E15" s="1" t="s">
        <v>54</v>
      </c>
      <c r="F15" s="1">
        <v>25</v>
      </c>
      <c r="G15" s="1" t="s">
        <v>27</v>
      </c>
      <c r="H15" s="1">
        <v>1</v>
      </c>
      <c r="I15" s="1">
        <f>F15*H15</f>
        <v>25</v>
      </c>
    </row>
    <row r="16" spans="1:9" ht="62.25" customHeight="1" x14ac:dyDescent="0.25">
      <c r="A16" s="1" t="s">
        <v>130</v>
      </c>
      <c r="B16" s="1" t="s">
        <v>69</v>
      </c>
      <c r="C16" s="13">
        <v>43.8</v>
      </c>
      <c r="D16" s="1" t="s">
        <v>124</v>
      </c>
      <c r="E16" s="1" t="s">
        <v>54</v>
      </c>
      <c r="F16" s="1">
        <v>40</v>
      </c>
      <c r="G16" s="1" t="s">
        <v>27</v>
      </c>
      <c r="H16" s="1">
        <v>1</v>
      </c>
      <c r="I16" s="1">
        <f>F16*H16</f>
        <v>40</v>
      </c>
    </row>
    <row r="17" spans="1:9" ht="62.25" customHeight="1" x14ac:dyDescent="0.25">
      <c r="A17" s="1" t="s">
        <v>133</v>
      </c>
      <c r="B17" s="1" t="s">
        <v>132</v>
      </c>
      <c r="C17" s="12">
        <v>148.81</v>
      </c>
      <c r="D17" s="1" t="s">
        <v>125</v>
      </c>
      <c r="E17" s="1" t="s">
        <v>55</v>
      </c>
      <c r="F17" s="1">
        <v>40</v>
      </c>
      <c r="G17" s="1" t="s">
        <v>27</v>
      </c>
      <c r="H17" s="1">
        <v>1</v>
      </c>
      <c r="I17" s="1">
        <f>F17*H17</f>
        <v>40</v>
      </c>
    </row>
    <row r="18" spans="1:9" ht="117" customHeight="1" x14ac:dyDescent="0.25">
      <c r="A18" s="1" t="s">
        <v>19</v>
      </c>
      <c r="B18" s="1" t="s">
        <v>52</v>
      </c>
      <c r="C18" s="12">
        <v>375.7</v>
      </c>
      <c r="D18" s="1" t="s">
        <v>125</v>
      </c>
      <c r="E18" s="1" t="s">
        <v>126</v>
      </c>
      <c r="F18" s="1">
        <v>30</v>
      </c>
      <c r="G18" s="1" t="s">
        <v>27</v>
      </c>
      <c r="H18" s="1">
        <v>1</v>
      </c>
      <c r="I18" s="1">
        <f>F18*H18</f>
        <v>30</v>
      </c>
    </row>
    <row r="19" spans="1:9" ht="15.75" thickBot="1" x14ac:dyDescent="0.3"/>
    <row r="20" spans="1:9" ht="15.75" x14ac:dyDescent="0.25">
      <c r="A20" s="71" t="s">
        <v>21</v>
      </c>
      <c r="B20" s="72"/>
      <c r="C20" s="26"/>
      <c r="D20" s="1"/>
      <c r="E20" s="1"/>
      <c r="F20" s="9">
        <f>SUM(F11:F19)</f>
        <v>180</v>
      </c>
      <c r="G20" s="1"/>
      <c r="H20" s="1"/>
      <c r="I20" s="1">
        <f>SUM(I11:I19)</f>
        <v>315</v>
      </c>
    </row>
    <row r="21" spans="1:9" ht="15.75" x14ac:dyDescent="0.25">
      <c r="A21" s="69" t="s">
        <v>22</v>
      </c>
      <c r="B21" s="70"/>
      <c r="C21" s="1"/>
      <c r="D21" s="1"/>
      <c r="E21" s="1"/>
      <c r="F21" s="9">
        <v>20</v>
      </c>
      <c r="G21" s="1"/>
      <c r="H21" s="1"/>
      <c r="I21" s="1">
        <f>I20*0.1</f>
        <v>31.5</v>
      </c>
    </row>
    <row r="22" spans="1:9" ht="15" customHeight="1" x14ac:dyDescent="0.25">
      <c r="A22" s="69" t="s">
        <v>23</v>
      </c>
      <c r="B22" s="70"/>
      <c r="C22" s="26"/>
      <c r="D22" s="1"/>
      <c r="E22" s="1"/>
      <c r="F22" s="17">
        <f>SUM(F20:F21)</f>
        <v>200</v>
      </c>
      <c r="G22" s="1"/>
      <c r="H22" s="1"/>
      <c r="I22" s="1">
        <f>SUM(I20:I21)</f>
        <v>346.5</v>
      </c>
    </row>
    <row r="23" spans="1:9" ht="33" customHeight="1" x14ac:dyDescent="0.25">
      <c r="A23" s="63" t="s">
        <v>142</v>
      </c>
      <c r="B23" s="64"/>
      <c r="C23" s="1"/>
      <c r="D23" s="1"/>
      <c r="E23" s="1"/>
      <c r="F23" s="9"/>
      <c r="G23" s="1"/>
      <c r="H23" s="1"/>
      <c r="I23" s="1">
        <v>720</v>
      </c>
    </row>
    <row r="24" spans="1:9" ht="16.5" thickBot="1" x14ac:dyDescent="0.3">
      <c r="A24" s="46" t="s">
        <v>39</v>
      </c>
      <c r="B24" s="47"/>
      <c r="C24" s="1"/>
      <c r="D24" s="1"/>
      <c r="E24" s="1"/>
      <c r="F24" s="9"/>
      <c r="G24" s="1"/>
      <c r="H24" s="1"/>
      <c r="I24" s="45">
        <f>I22/I23</f>
        <v>0.48125000000000001</v>
      </c>
    </row>
  </sheetData>
  <mergeCells count="13">
    <mergeCell ref="A8:I8"/>
    <mergeCell ref="A1:I1"/>
    <mergeCell ref="A3:I3"/>
    <mergeCell ref="A5:I5"/>
    <mergeCell ref="A6:I6"/>
    <mergeCell ref="A7:I7"/>
    <mergeCell ref="A23:B23"/>
    <mergeCell ref="A24:B24"/>
    <mergeCell ref="A20:B20"/>
    <mergeCell ref="A9:D9"/>
    <mergeCell ref="C12:C13"/>
    <mergeCell ref="A21:B21"/>
    <mergeCell ref="A22:B22"/>
  </mergeCells>
  <pageMargins left="0.7" right="0.7" top="0.75" bottom="0.75" header="0.3" footer="0.3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77" zoomScaleNormal="77" workbookViewId="0">
      <selection activeCell="L10" sqref="K10:L10"/>
    </sheetView>
  </sheetViews>
  <sheetFormatPr defaultRowHeight="15" x14ac:dyDescent="0.25"/>
  <cols>
    <col min="1" max="1" width="13" style="2" customWidth="1"/>
    <col min="2" max="2" width="13.85546875" style="2" customWidth="1"/>
    <col min="3" max="3" width="7.5703125" style="2" customWidth="1"/>
    <col min="4" max="4" width="17" style="2" customWidth="1"/>
    <col min="5" max="5" width="18.28515625" style="2" customWidth="1"/>
    <col min="6" max="6" width="18.140625" style="10" customWidth="1"/>
    <col min="7" max="9" width="18.140625" style="2" customWidth="1"/>
    <col min="10" max="10" width="10.5703125" style="2" customWidth="1"/>
    <col min="11" max="16384" width="9.140625" style="2"/>
  </cols>
  <sheetData>
    <row r="1" spans="1:9" ht="25.5" customHeight="1" x14ac:dyDescent="0.25">
      <c r="A1" s="58" t="s">
        <v>152</v>
      </c>
      <c r="B1" s="58"/>
      <c r="C1" s="58"/>
      <c r="D1" s="58"/>
      <c r="E1" s="58"/>
      <c r="F1" s="58"/>
      <c r="G1" s="58"/>
      <c r="H1" s="58"/>
    </row>
    <row r="2" spans="1:9" ht="25.5" x14ac:dyDescent="0.25">
      <c r="A2" s="22"/>
      <c r="B2" s="22"/>
      <c r="C2" s="22"/>
      <c r="D2" s="22"/>
      <c r="E2" s="22"/>
      <c r="F2" s="6"/>
      <c r="G2" s="22"/>
    </row>
    <row r="3" spans="1:9" ht="18" customHeight="1" x14ac:dyDescent="0.25">
      <c r="A3" s="68" t="s">
        <v>141</v>
      </c>
      <c r="B3" s="68"/>
      <c r="C3" s="68"/>
      <c r="D3" s="68"/>
      <c r="E3" s="68"/>
      <c r="F3" s="68"/>
      <c r="G3" s="68"/>
      <c r="H3" s="68"/>
    </row>
    <row r="5" spans="1:9" ht="15" customHeight="1" x14ac:dyDescent="0.25">
      <c r="A5" s="68" t="s">
        <v>25</v>
      </c>
      <c r="B5" s="68"/>
      <c r="C5" s="68"/>
      <c r="D5" s="68"/>
      <c r="E5" s="68"/>
      <c r="F5" s="68"/>
      <c r="G5" s="68"/>
      <c r="H5" s="68"/>
    </row>
    <row r="6" spans="1:9" ht="15" customHeight="1" x14ac:dyDescent="0.25">
      <c r="A6" s="68" t="s">
        <v>101</v>
      </c>
      <c r="B6" s="68"/>
      <c r="C6" s="68"/>
      <c r="D6" s="68"/>
      <c r="E6" s="68"/>
      <c r="F6" s="68"/>
      <c r="G6" s="68"/>
      <c r="H6" s="68"/>
    </row>
    <row r="7" spans="1:9" ht="15" customHeight="1" x14ac:dyDescent="0.25">
      <c r="A7" s="68" t="s">
        <v>116</v>
      </c>
      <c r="B7" s="68"/>
      <c r="C7" s="68"/>
      <c r="D7" s="68"/>
      <c r="E7" s="68"/>
      <c r="F7" s="68"/>
      <c r="G7" s="68"/>
      <c r="H7" s="68"/>
    </row>
    <row r="8" spans="1:9" ht="15" customHeight="1" x14ac:dyDescent="0.25">
      <c r="A8" s="68" t="s">
        <v>3</v>
      </c>
      <c r="B8" s="68"/>
      <c r="C8" s="68"/>
      <c r="D8" s="68"/>
      <c r="E8" s="68"/>
      <c r="F8" s="68"/>
      <c r="G8" s="68"/>
      <c r="H8" s="68"/>
    </row>
    <row r="9" spans="1:9" x14ac:dyDescent="0.25">
      <c r="A9" s="67"/>
      <c r="B9" s="67"/>
      <c r="C9" s="67"/>
      <c r="D9" s="67"/>
      <c r="E9" s="20"/>
      <c r="F9" s="7"/>
      <c r="G9" s="20"/>
    </row>
    <row r="10" spans="1:9" s="5" customFormat="1" ht="117" customHeight="1" x14ac:dyDescent="0.25">
      <c r="A10" s="4" t="s">
        <v>102</v>
      </c>
      <c r="B10" s="4" t="s">
        <v>1</v>
      </c>
      <c r="C10" s="4" t="s">
        <v>114</v>
      </c>
      <c r="D10" s="4" t="s">
        <v>0</v>
      </c>
      <c r="E10" s="18" t="s">
        <v>99</v>
      </c>
      <c r="F10" s="19" t="s">
        <v>138</v>
      </c>
      <c r="G10" s="4" t="s">
        <v>43</v>
      </c>
      <c r="H10" s="18" t="s">
        <v>115</v>
      </c>
      <c r="I10" s="19" t="s">
        <v>139</v>
      </c>
    </row>
    <row r="11" spans="1:9" ht="79.5" customHeight="1" x14ac:dyDescent="0.25">
      <c r="A11" s="1" t="s">
        <v>41</v>
      </c>
      <c r="B11" s="1" t="s">
        <v>47</v>
      </c>
      <c r="C11" s="1">
        <v>101.3</v>
      </c>
      <c r="D11" s="1" t="s">
        <v>42</v>
      </c>
      <c r="E11" s="1" t="s">
        <v>51</v>
      </c>
      <c r="F11" s="8">
        <v>15</v>
      </c>
      <c r="G11" s="55" t="s">
        <v>118</v>
      </c>
      <c r="H11" s="1">
        <v>1</v>
      </c>
      <c r="I11" s="1">
        <f>H11*F11</f>
        <v>15</v>
      </c>
    </row>
    <row r="12" spans="1:9" ht="77.25" customHeight="1" x14ac:dyDescent="0.25">
      <c r="A12" s="1" t="s">
        <v>41</v>
      </c>
      <c r="B12" s="1" t="s">
        <v>49</v>
      </c>
      <c r="C12" s="1">
        <v>40.200000000000003</v>
      </c>
      <c r="D12" s="1" t="s">
        <v>42</v>
      </c>
      <c r="E12" s="1" t="s">
        <v>51</v>
      </c>
      <c r="F12" s="8">
        <v>15</v>
      </c>
      <c r="G12" s="75"/>
      <c r="H12" s="1">
        <v>1</v>
      </c>
      <c r="I12" s="1">
        <f>H12*F12</f>
        <v>15</v>
      </c>
    </row>
    <row r="13" spans="1:9" ht="62.25" customHeight="1" x14ac:dyDescent="0.25">
      <c r="A13" s="21">
        <v>1</v>
      </c>
      <c r="B13" s="21" t="s">
        <v>48</v>
      </c>
      <c r="C13" s="21">
        <v>48.5</v>
      </c>
      <c r="D13" s="21" t="s">
        <v>42</v>
      </c>
      <c r="E13" s="26" t="s">
        <v>50</v>
      </c>
      <c r="F13" s="8">
        <v>15</v>
      </c>
      <c r="G13" s="75"/>
      <c r="H13" s="1">
        <v>1</v>
      </c>
      <c r="I13" s="1">
        <f>H13*F13</f>
        <v>15</v>
      </c>
    </row>
    <row r="14" spans="1:9" ht="62.25" customHeight="1" x14ac:dyDescent="0.25">
      <c r="A14" s="1">
        <v>2</v>
      </c>
      <c r="B14" s="1" t="s">
        <v>71</v>
      </c>
      <c r="C14" s="1">
        <v>37.200000000000003</v>
      </c>
      <c r="D14" s="1" t="s">
        <v>42</v>
      </c>
      <c r="E14" s="1" t="s">
        <v>50</v>
      </c>
      <c r="F14" s="1">
        <v>15</v>
      </c>
      <c r="G14" s="56"/>
      <c r="H14" s="1">
        <v>1</v>
      </c>
      <c r="I14" s="1">
        <f>H14*F14</f>
        <v>15</v>
      </c>
    </row>
    <row r="15" spans="1:9" ht="15.75" thickBot="1" x14ac:dyDescent="0.3"/>
    <row r="16" spans="1:9" x14ac:dyDescent="0.25">
      <c r="A16" s="78" t="s">
        <v>21</v>
      </c>
      <c r="B16" s="79"/>
      <c r="C16" s="21"/>
      <c r="D16" s="1"/>
      <c r="E16" s="1"/>
      <c r="F16" s="9">
        <f>SUM(F11:F15)</f>
        <v>60</v>
      </c>
      <c r="G16" s="1"/>
      <c r="H16" s="1"/>
      <c r="I16" s="1">
        <f>SUM(I11:I15)</f>
        <v>60</v>
      </c>
    </row>
    <row r="17" spans="1:9" x14ac:dyDescent="0.25">
      <c r="A17" s="80" t="s">
        <v>22</v>
      </c>
      <c r="B17" s="81"/>
      <c r="C17" s="1"/>
      <c r="D17" s="1"/>
      <c r="E17" s="1"/>
      <c r="F17" s="9">
        <v>20</v>
      </c>
      <c r="G17" s="1"/>
      <c r="H17" s="1"/>
      <c r="I17" s="1">
        <f>I16*0.1</f>
        <v>6</v>
      </c>
    </row>
    <row r="18" spans="1:9" ht="15" customHeight="1" x14ac:dyDescent="0.25">
      <c r="A18" s="80" t="s">
        <v>23</v>
      </c>
      <c r="B18" s="81"/>
      <c r="C18" s="21"/>
      <c r="D18" s="1"/>
      <c r="E18" s="1"/>
      <c r="F18" s="17">
        <f>SUM(F16:F17)</f>
        <v>80</v>
      </c>
      <c r="G18" s="1"/>
      <c r="H18" s="1"/>
      <c r="I18" s="1">
        <f>SUM(I16:I17)</f>
        <v>66</v>
      </c>
    </row>
    <row r="19" spans="1:9" ht="33" customHeight="1" x14ac:dyDescent="0.25">
      <c r="A19" s="63" t="s">
        <v>24</v>
      </c>
      <c r="B19" s="64"/>
      <c r="C19" s="1"/>
      <c r="D19" s="1"/>
      <c r="E19" s="1"/>
      <c r="F19" s="9"/>
      <c r="G19" s="1"/>
      <c r="H19" s="1"/>
      <c r="I19" s="1">
        <f>720</f>
        <v>720</v>
      </c>
    </row>
    <row r="20" spans="1:9" ht="15.75" thickBot="1" x14ac:dyDescent="0.3">
      <c r="A20" s="76" t="s">
        <v>39</v>
      </c>
      <c r="B20" s="77"/>
      <c r="C20" s="1"/>
      <c r="D20" s="1"/>
      <c r="E20" s="1"/>
      <c r="F20" s="9"/>
      <c r="G20" s="1"/>
      <c r="H20" s="1"/>
      <c r="I20" s="45">
        <f>I18/I19</f>
        <v>9.166666666666666E-2</v>
      </c>
    </row>
  </sheetData>
  <mergeCells count="13">
    <mergeCell ref="A9:D9"/>
    <mergeCell ref="A1:H1"/>
    <mergeCell ref="A3:H3"/>
    <mergeCell ref="A5:H5"/>
    <mergeCell ref="A6:H6"/>
    <mergeCell ref="A7:H7"/>
    <mergeCell ref="A8:H8"/>
    <mergeCell ref="G11:G14"/>
    <mergeCell ref="A20:B20"/>
    <mergeCell ref="A16:B16"/>
    <mergeCell ref="A17:B17"/>
    <mergeCell ref="A18:B18"/>
    <mergeCell ref="A19:B19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0 этаж</vt:lpstr>
      <vt:lpstr>1 этаж</vt:lpstr>
      <vt:lpstr>2 этаж</vt:lpstr>
      <vt:lpstr>3 этаж</vt:lpstr>
      <vt:lpstr>4 этаж</vt:lpstr>
      <vt:lpstr>5 этаж</vt:lpstr>
      <vt:lpstr>6 этаж</vt:lpstr>
      <vt:lpstr>7 этаж</vt:lpstr>
      <vt:lpstr>8 этаж</vt:lpstr>
      <vt:lpstr>Общее количество</vt:lpstr>
      <vt:lpstr>'0 этаж'!Область_печати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ВРАЧ</dc:creator>
  <cp:lastModifiedBy>Пользователь</cp:lastModifiedBy>
  <cp:lastPrinted>2022-08-11T07:20:38Z</cp:lastPrinted>
  <dcterms:created xsi:type="dcterms:W3CDTF">2022-07-06T06:36:27Z</dcterms:created>
  <dcterms:modified xsi:type="dcterms:W3CDTF">2024-06-05T07:57:05Z</dcterms:modified>
</cp:coreProperties>
</file>